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200" windowHeight="8440" tabRatio="792" activeTab="0"/>
  </bookViews>
  <sheets>
    <sheet name="Silver Conversion" sheetId="1" r:id="rId1"/>
    <sheet name="Sources and Calculations" sheetId="2" r:id="rId2"/>
    <sheet name="Currencies used and equivalence" sheetId="3" r:id="rId3"/>
  </sheets>
  <definedNames/>
  <calcPr fullCalcOnLoad="1"/>
</workbook>
</file>

<file path=xl/sharedStrings.xml><?xml version="1.0" encoding="utf-8"?>
<sst xmlns="http://schemas.openxmlformats.org/spreadsheetml/2006/main" count="214" uniqueCount="125">
  <si>
    <t>(1744) 7500 rs.</t>
  </si>
  <si>
    <t>(1747) 8250 rs.</t>
  </si>
  <si>
    <r>
      <t xml:space="preserve">Sombra, Severino. 1938. </t>
    </r>
    <r>
      <rPr>
        <i/>
        <sz val="10"/>
        <rFont val="Arial"/>
        <family val="2"/>
      </rPr>
      <t>Historia monetária do Brasil Colonial</t>
    </r>
    <r>
      <rPr>
        <sz val="10"/>
        <rFont val="Arial"/>
        <family val="0"/>
      </rPr>
      <t>. Rio de Janeiro: Almanak Laemmert</t>
    </r>
  </si>
  <si>
    <t>67 reis per marco=1/ 2 pound</t>
  </si>
  <si>
    <t>Reis</t>
  </si>
  <si>
    <t>Grams of silver</t>
  </si>
  <si>
    <r>
      <t xml:space="preserve">Sombra, Severino. </t>
    </r>
    <r>
      <rPr>
        <i/>
        <sz val="10"/>
        <rFont val="Arial"/>
        <family val="2"/>
      </rPr>
      <t>Pequeno esboço de historia monetária do Brasil Colonia</t>
    </r>
    <r>
      <rPr>
        <sz val="10"/>
        <rFont val="Arial"/>
        <family val="0"/>
      </rPr>
      <t>l. 1940. Rio de Janeiro: Imprensa Nacional</t>
    </r>
  </si>
  <si>
    <t>Silver Conversion resulting from consulted sources</t>
  </si>
  <si>
    <t>Leticia Arroyo Abad</t>
  </si>
  <si>
    <t>3/21/05</t>
  </si>
  <si>
    <t>Monetary History of Brazil</t>
  </si>
  <si>
    <t>Source:</t>
  </si>
  <si>
    <r>
      <t xml:space="preserve">Sombra, Severino. 1938. </t>
    </r>
    <r>
      <rPr>
        <i/>
        <sz val="10"/>
        <rFont val="Arial"/>
        <family val="2"/>
      </rPr>
      <t>Historia monetaria do Brasil Colonial</t>
    </r>
    <r>
      <rPr>
        <sz val="10"/>
        <rFont val="Arial"/>
        <family val="0"/>
      </rPr>
      <t>. Rio de Janeiro: Almanak Laemmert</t>
    </r>
  </si>
  <si>
    <t>1580-1598</t>
  </si>
  <si>
    <t>Reinado de</t>
  </si>
  <si>
    <t>Ouro</t>
  </si>
  <si>
    <t>500 reaes</t>
  </si>
  <si>
    <t>4 Cruzados</t>
  </si>
  <si>
    <t>2 Cruzados</t>
  </si>
  <si>
    <t>1 Cruzado</t>
  </si>
  <si>
    <t>Prata</t>
  </si>
  <si>
    <t>Tostão</t>
  </si>
  <si>
    <t>Meio Tostão</t>
  </si>
  <si>
    <t>4 Vintens</t>
  </si>
  <si>
    <t>2 Vintins</t>
  </si>
  <si>
    <t>Vintem</t>
  </si>
  <si>
    <t>500 rs.</t>
  </si>
  <si>
    <t>1600 rs.</t>
  </si>
  <si>
    <t>800 rs.</t>
  </si>
  <si>
    <t>400 rs.</t>
  </si>
  <si>
    <t>100 rs.</t>
  </si>
  <si>
    <t>50 rs.</t>
  </si>
  <si>
    <t>80 rs.</t>
  </si>
  <si>
    <t>40 rs.</t>
  </si>
  <si>
    <t>20 rs.</t>
  </si>
  <si>
    <t>160 rs.</t>
  </si>
  <si>
    <t>1495-1521</t>
  </si>
  <si>
    <t>1557-1578</t>
  </si>
  <si>
    <t>S. Vicente</t>
  </si>
  <si>
    <t>1000 rs.</t>
  </si>
  <si>
    <t>Meio S. Vicente</t>
  </si>
  <si>
    <t>500 reis</t>
  </si>
  <si>
    <t>500 Reis (Engenhoso)</t>
  </si>
  <si>
    <t>20 rs,</t>
  </si>
  <si>
    <t>Meio Vintem</t>
  </si>
  <si>
    <t>10 rs.</t>
  </si>
  <si>
    <t>Reales Singelos Castelhanos</t>
  </si>
  <si>
    <t>2 Reales Castelhanos</t>
  </si>
  <si>
    <t>4 Reales Castelhanos</t>
  </si>
  <si>
    <t>Meio Real Castelhanos</t>
  </si>
  <si>
    <t>Cobre</t>
  </si>
  <si>
    <t>Dez Reaes</t>
  </si>
  <si>
    <t>Cinco</t>
  </si>
  <si>
    <t>5 rs.</t>
  </si>
  <si>
    <t>Tres Reaes</t>
  </si>
  <si>
    <t>3 rs.</t>
  </si>
  <si>
    <t>Ceitil</t>
  </si>
  <si>
    <t>6 Ceitis</t>
  </si>
  <si>
    <t>Real de Prata Castelhano</t>
  </si>
  <si>
    <t>36 reaes e 2 Ceitis</t>
  </si>
  <si>
    <t>Notes</t>
  </si>
  <si>
    <t>O Reale pesaria</t>
  </si>
  <si>
    <t>graõs</t>
  </si>
  <si>
    <t>grams</t>
  </si>
  <si>
    <t>grams de prata /graõ</t>
  </si>
  <si>
    <t>same as before</t>
  </si>
  <si>
    <t>67 reais per marco=1/ 2 pound</t>
  </si>
  <si>
    <t>1598-1621</t>
  </si>
  <si>
    <t>1621-1640</t>
  </si>
  <si>
    <t>1640-1657</t>
  </si>
  <si>
    <t>Conceicão</t>
  </si>
  <si>
    <t>Quatro Cruzados</t>
  </si>
  <si>
    <t>Dois Cruzados</t>
  </si>
  <si>
    <t>Cruzado</t>
  </si>
  <si>
    <t>12000 rs.</t>
  </si>
  <si>
    <t>3000 rs.</t>
  </si>
  <si>
    <t>1500 rs.</t>
  </si>
  <si>
    <t>750 rs.</t>
  </si>
  <si>
    <t>Conceião</t>
  </si>
  <si>
    <t>600 rs.</t>
  </si>
  <si>
    <t>Dez Reis</t>
  </si>
  <si>
    <t>Cinco Reis</t>
  </si>
  <si>
    <t>Tres Reis</t>
  </si>
  <si>
    <t>Real e Meio</t>
  </si>
  <si>
    <t>1.5 rs.</t>
  </si>
  <si>
    <t>Reales Castelhanos</t>
  </si>
  <si>
    <t>de 8 a 4</t>
  </si>
  <si>
    <t>Alfonso VI</t>
  </si>
  <si>
    <t>1656-1667</t>
  </si>
  <si>
    <t>3500 rs.</t>
  </si>
  <si>
    <t>1750 rs.</t>
  </si>
  <si>
    <t>875 rs.</t>
  </si>
  <si>
    <t>Moeda</t>
  </si>
  <si>
    <t>4000 rs.</t>
  </si>
  <si>
    <t>Meia Moeda</t>
  </si>
  <si>
    <t>Reak e Meio</t>
  </si>
  <si>
    <t>(1662) 4000 rs. Para o marco de prata</t>
  </si>
  <si>
    <t>Pedro II</t>
  </si>
  <si>
    <t>1667-1706</t>
  </si>
  <si>
    <t>(1694) cada marco de prata de 8 onzas=7010 reis</t>
  </si>
  <si>
    <t>Moeda de</t>
  </si>
  <si>
    <t>4400 rs.</t>
  </si>
  <si>
    <t>2200 rs.</t>
  </si>
  <si>
    <t>Manoel I</t>
  </si>
  <si>
    <t>Sebastião I</t>
  </si>
  <si>
    <t>Felipe I</t>
  </si>
  <si>
    <t>Felipe II</t>
  </si>
  <si>
    <t>Felipe III</t>
  </si>
  <si>
    <t>João IV</t>
  </si>
  <si>
    <t>1 ounce=437.5 grams</t>
  </si>
  <si>
    <t>reis</t>
  </si>
  <si>
    <t>1 reis</t>
  </si>
  <si>
    <t>O Reale pesaria 68.7761194 graõs</t>
  </si>
  <si>
    <t>There are 0.0499 silver grams per grain</t>
  </si>
  <si>
    <t>silver grams/grain</t>
  </si>
  <si>
    <t>same as before through 1769</t>
  </si>
  <si>
    <t>Grams of Silver / Real</t>
  </si>
  <si>
    <t>(1643) 4000 rs. Para o marco de prata</t>
  </si>
  <si>
    <t>(1663) 4000 rs.</t>
  </si>
  <si>
    <t>(1673) 5000 rs.</t>
  </si>
  <si>
    <t>(1688) 6000 rs.</t>
  </si>
  <si>
    <t>(1694) 7040 rs.</t>
  </si>
  <si>
    <t xml:space="preserve">(1643) 3400rs. </t>
  </si>
  <si>
    <t>(1646) 3700 rs.</t>
  </si>
  <si>
    <t>Reis per marco de prata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</si>
</sst>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00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5" fillId="0" borderId="4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B5" sqref="B5"/>
    </sheetView>
  </sheetViews>
  <sheetFormatPr defaultColWidth="11.421875" defaultRowHeight="12.75"/>
  <cols>
    <col min="1" max="16384" width="8.8515625" style="0" customWidth="1"/>
  </cols>
  <sheetData>
    <row r="1" spans="1:3" ht="12.75">
      <c r="A1" s="17" t="s">
        <v>8</v>
      </c>
      <c r="B1" s="18"/>
      <c r="C1" s="16" t="s">
        <v>7</v>
      </c>
    </row>
    <row r="2" spans="1:2" ht="12.75">
      <c r="A2" s="19" t="s">
        <v>9</v>
      </c>
      <c r="B2" s="20"/>
    </row>
    <row r="4" ht="12">
      <c r="B4" s="15" t="s">
        <v>116</v>
      </c>
    </row>
    <row r="5" spans="1:2" ht="12">
      <c r="A5">
        <v>1673</v>
      </c>
      <c r="B5" s="1">
        <v>0.7</v>
      </c>
    </row>
    <row r="6" spans="1:2" ht="12">
      <c r="A6">
        <v>1674</v>
      </c>
      <c r="B6" s="1">
        <f aca="true" t="shared" si="0" ref="B6:B19">+B5</f>
        <v>0.7</v>
      </c>
    </row>
    <row r="7" spans="1:2" ht="12">
      <c r="A7">
        <v>1675</v>
      </c>
      <c r="B7" s="1">
        <f t="shared" si="0"/>
        <v>0.7</v>
      </c>
    </row>
    <row r="8" spans="1:2" ht="12">
      <c r="A8">
        <v>1676</v>
      </c>
      <c r="B8" s="1">
        <f t="shared" si="0"/>
        <v>0.7</v>
      </c>
    </row>
    <row r="9" spans="1:2" ht="12">
      <c r="A9">
        <v>1677</v>
      </c>
      <c r="B9" s="1">
        <f t="shared" si="0"/>
        <v>0.7</v>
      </c>
    </row>
    <row r="10" spans="1:2" ht="12">
      <c r="A10">
        <v>1678</v>
      </c>
      <c r="B10" s="1">
        <f t="shared" si="0"/>
        <v>0.7</v>
      </c>
    </row>
    <row r="11" spans="1:2" ht="12">
      <c r="A11">
        <v>1679</v>
      </c>
      <c r="B11" s="1">
        <f t="shared" si="0"/>
        <v>0.7</v>
      </c>
    </row>
    <row r="12" spans="1:2" ht="12">
      <c r="A12">
        <v>1680</v>
      </c>
      <c r="B12" s="1">
        <f t="shared" si="0"/>
        <v>0.7</v>
      </c>
    </row>
    <row r="13" spans="1:2" ht="12">
      <c r="A13">
        <v>1681</v>
      </c>
      <c r="B13" s="1">
        <f t="shared" si="0"/>
        <v>0.7</v>
      </c>
    </row>
    <row r="14" spans="1:2" ht="12">
      <c r="A14">
        <v>1682</v>
      </c>
      <c r="B14" s="1">
        <f t="shared" si="0"/>
        <v>0.7</v>
      </c>
    </row>
    <row r="15" spans="1:2" ht="12">
      <c r="A15">
        <v>1683</v>
      </c>
      <c r="B15" s="1">
        <f t="shared" si="0"/>
        <v>0.7</v>
      </c>
    </row>
    <row r="16" spans="1:2" ht="12">
      <c r="A16">
        <v>1684</v>
      </c>
      <c r="B16" s="1">
        <f t="shared" si="0"/>
        <v>0.7</v>
      </c>
    </row>
    <row r="17" spans="1:2" ht="12">
      <c r="A17">
        <v>1685</v>
      </c>
      <c r="B17" s="1">
        <f t="shared" si="0"/>
        <v>0.7</v>
      </c>
    </row>
    <row r="18" spans="1:2" ht="12">
      <c r="A18">
        <v>1686</v>
      </c>
      <c r="B18" s="1">
        <f t="shared" si="0"/>
        <v>0.7</v>
      </c>
    </row>
    <row r="19" spans="1:2" ht="12">
      <c r="A19">
        <v>1687</v>
      </c>
      <c r="B19" s="1">
        <f t="shared" si="0"/>
        <v>0.7</v>
      </c>
    </row>
    <row r="20" spans="1:2" ht="12">
      <c r="A20">
        <v>1688</v>
      </c>
      <c r="B20" s="1">
        <f>+'Sources and Calculations'!E22</f>
        <v>0.5833333333333334</v>
      </c>
    </row>
    <row r="21" spans="1:2" ht="12">
      <c r="A21">
        <v>1689</v>
      </c>
      <c r="B21" s="1">
        <f>+B20</f>
        <v>0.5833333333333334</v>
      </c>
    </row>
    <row r="22" spans="1:2" ht="12">
      <c r="A22">
        <v>1690</v>
      </c>
      <c r="B22" s="1">
        <f>+B21</f>
        <v>0.5833333333333334</v>
      </c>
    </row>
    <row r="23" spans="1:2" ht="12">
      <c r="A23">
        <v>1691</v>
      </c>
      <c r="B23" s="1">
        <f>+B22</f>
        <v>0.5833333333333334</v>
      </c>
    </row>
    <row r="24" spans="1:2" ht="12">
      <c r="A24">
        <v>1692</v>
      </c>
      <c r="B24" s="1">
        <f>+B23</f>
        <v>0.5833333333333334</v>
      </c>
    </row>
    <row r="25" spans="1:2" ht="12">
      <c r="A25">
        <v>1693</v>
      </c>
      <c r="B25" s="1">
        <f>+B24</f>
        <v>0.5833333333333334</v>
      </c>
    </row>
    <row r="26" spans="1:2" ht="12">
      <c r="A26">
        <v>1694</v>
      </c>
      <c r="B26" s="1">
        <f>+'Sources and Calculations'!E24</f>
        <v>0.4971590909090909</v>
      </c>
    </row>
    <row r="27" spans="1:2" ht="12">
      <c r="A27">
        <v>1695</v>
      </c>
      <c r="B27" s="1">
        <f aca="true" t="shared" si="1" ref="B27:B58">+B26</f>
        <v>0.4971590909090909</v>
      </c>
    </row>
    <row r="28" spans="1:2" ht="12">
      <c r="A28">
        <v>1696</v>
      </c>
      <c r="B28" s="1">
        <f t="shared" si="1"/>
        <v>0.4971590909090909</v>
      </c>
    </row>
    <row r="29" spans="1:2" ht="12">
      <c r="A29">
        <v>1697</v>
      </c>
      <c r="B29" s="1">
        <f t="shared" si="1"/>
        <v>0.4971590909090909</v>
      </c>
    </row>
    <row r="30" spans="1:2" ht="12">
      <c r="A30">
        <v>1698</v>
      </c>
      <c r="B30" s="1">
        <f t="shared" si="1"/>
        <v>0.4971590909090909</v>
      </c>
    </row>
    <row r="31" spans="1:2" ht="12">
      <c r="A31">
        <v>1699</v>
      </c>
      <c r="B31" s="1">
        <f t="shared" si="1"/>
        <v>0.4971590909090909</v>
      </c>
    </row>
    <row r="32" spans="1:2" ht="12">
      <c r="A32">
        <v>1700</v>
      </c>
      <c r="B32" s="1">
        <f t="shared" si="1"/>
        <v>0.4971590909090909</v>
      </c>
    </row>
    <row r="33" spans="1:2" ht="12">
      <c r="A33">
        <v>1701</v>
      </c>
      <c r="B33" s="1">
        <f t="shared" si="1"/>
        <v>0.4971590909090909</v>
      </c>
    </row>
    <row r="34" spans="1:2" ht="12">
      <c r="A34">
        <v>1702</v>
      </c>
      <c r="B34" s="1">
        <f t="shared" si="1"/>
        <v>0.4971590909090909</v>
      </c>
    </row>
    <row r="35" spans="1:2" ht="12">
      <c r="A35">
        <v>1703</v>
      </c>
      <c r="B35" s="1">
        <f t="shared" si="1"/>
        <v>0.4971590909090909</v>
      </c>
    </row>
    <row r="36" spans="1:2" ht="12">
      <c r="A36">
        <v>1704</v>
      </c>
      <c r="B36" s="1">
        <f t="shared" si="1"/>
        <v>0.4971590909090909</v>
      </c>
    </row>
    <row r="37" spans="1:2" ht="12">
      <c r="A37">
        <v>1705</v>
      </c>
      <c r="B37" s="1">
        <f t="shared" si="1"/>
        <v>0.4971590909090909</v>
      </c>
    </row>
    <row r="38" spans="1:2" ht="12">
      <c r="A38">
        <v>1706</v>
      </c>
      <c r="B38" s="1">
        <f t="shared" si="1"/>
        <v>0.4971590909090909</v>
      </c>
    </row>
    <row r="39" spans="1:2" ht="12">
      <c r="A39">
        <v>1707</v>
      </c>
      <c r="B39" s="1">
        <f t="shared" si="1"/>
        <v>0.4971590909090909</v>
      </c>
    </row>
    <row r="40" spans="1:2" ht="12">
      <c r="A40">
        <v>1708</v>
      </c>
      <c r="B40" s="1">
        <f t="shared" si="1"/>
        <v>0.4971590909090909</v>
      </c>
    </row>
    <row r="41" spans="1:2" ht="12">
      <c r="A41">
        <v>1709</v>
      </c>
      <c r="B41" s="1">
        <f t="shared" si="1"/>
        <v>0.4971590909090909</v>
      </c>
    </row>
    <row r="42" spans="1:2" ht="12">
      <c r="A42">
        <v>1710</v>
      </c>
      <c r="B42" s="1">
        <f t="shared" si="1"/>
        <v>0.4971590909090909</v>
      </c>
    </row>
    <row r="43" spans="1:2" ht="12">
      <c r="A43">
        <v>1711</v>
      </c>
      <c r="B43" s="1">
        <f t="shared" si="1"/>
        <v>0.4971590909090909</v>
      </c>
    </row>
    <row r="44" spans="1:2" ht="12">
      <c r="A44">
        <v>1712</v>
      </c>
      <c r="B44" s="1">
        <f t="shared" si="1"/>
        <v>0.4971590909090909</v>
      </c>
    </row>
    <row r="45" spans="1:2" ht="12">
      <c r="A45">
        <v>1713</v>
      </c>
      <c r="B45" s="1">
        <f t="shared" si="1"/>
        <v>0.4971590909090909</v>
      </c>
    </row>
    <row r="46" spans="1:2" ht="12">
      <c r="A46">
        <v>1714</v>
      </c>
      <c r="B46" s="1">
        <f t="shared" si="1"/>
        <v>0.4971590909090909</v>
      </c>
    </row>
    <row r="47" spans="1:2" ht="12">
      <c r="A47">
        <v>1715</v>
      </c>
      <c r="B47" s="1">
        <f t="shared" si="1"/>
        <v>0.4971590909090909</v>
      </c>
    </row>
    <row r="48" spans="1:2" ht="12">
      <c r="A48">
        <v>1716</v>
      </c>
      <c r="B48" s="1">
        <f t="shared" si="1"/>
        <v>0.4971590909090909</v>
      </c>
    </row>
    <row r="49" spans="1:2" ht="12">
      <c r="A49">
        <v>1717</v>
      </c>
      <c r="B49" s="1">
        <f t="shared" si="1"/>
        <v>0.4971590909090909</v>
      </c>
    </row>
    <row r="50" spans="1:2" ht="12">
      <c r="A50">
        <v>1718</v>
      </c>
      <c r="B50" s="1">
        <f t="shared" si="1"/>
        <v>0.4971590909090909</v>
      </c>
    </row>
    <row r="51" spans="1:2" ht="12">
      <c r="A51">
        <v>1719</v>
      </c>
      <c r="B51" s="1">
        <f t="shared" si="1"/>
        <v>0.4971590909090909</v>
      </c>
    </row>
    <row r="52" spans="1:2" ht="12">
      <c r="A52">
        <v>1720</v>
      </c>
      <c r="B52" s="1">
        <f t="shared" si="1"/>
        <v>0.4971590909090909</v>
      </c>
    </row>
    <row r="53" spans="1:2" ht="12">
      <c r="A53">
        <v>1721</v>
      </c>
      <c r="B53" s="1">
        <f t="shared" si="1"/>
        <v>0.4971590909090909</v>
      </c>
    </row>
    <row r="54" spans="1:2" ht="12">
      <c r="A54">
        <v>1722</v>
      </c>
      <c r="B54" s="1">
        <f t="shared" si="1"/>
        <v>0.4971590909090909</v>
      </c>
    </row>
    <row r="55" spans="1:2" ht="12">
      <c r="A55">
        <v>1723</v>
      </c>
      <c r="B55" s="1">
        <f t="shared" si="1"/>
        <v>0.4971590909090909</v>
      </c>
    </row>
    <row r="56" spans="1:2" ht="12">
      <c r="A56">
        <v>1724</v>
      </c>
      <c r="B56" s="1">
        <f t="shared" si="1"/>
        <v>0.4971590909090909</v>
      </c>
    </row>
    <row r="57" spans="1:2" ht="12">
      <c r="A57">
        <v>1725</v>
      </c>
      <c r="B57" s="1">
        <f t="shared" si="1"/>
        <v>0.4971590909090909</v>
      </c>
    </row>
    <row r="58" spans="1:2" ht="12">
      <c r="A58">
        <v>1726</v>
      </c>
      <c r="B58" s="1">
        <f t="shared" si="1"/>
        <v>0.4971590909090909</v>
      </c>
    </row>
    <row r="59" spans="1:2" ht="12">
      <c r="A59">
        <v>1727</v>
      </c>
      <c r="B59" s="1">
        <f aca="true" t="shared" si="2" ref="B59:B75">+B58</f>
        <v>0.4971590909090909</v>
      </c>
    </row>
    <row r="60" spans="1:2" ht="12">
      <c r="A60">
        <v>1728</v>
      </c>
      <c r="B60" s="1">
        <f t="shared" si="2"/>
        <v>0.4971590909090909</v>
      </c>
    </row>
    <row r="61" spans="1:2" ht="12">
      <c r="A61">
        <v>1729</v>
      </c>
      <c r="B61" s="1">
        <f t="shared" si="2"/>
        <v>0.4971590909090909</v>
      </c>
    </row>
    <row r="62" spans="1:2" ht="12">
      <c r="A62">
        <v>1730</v>
      </c>
      <c r="B62" s="1">
        <f t="shared" si="2"/>
        <v>0.4971590909090909</v>
      </c>
    </row>
    <row r="63" spans="1:2" ht="12">
      <c r="A63">
        <v>1731</v>
      </c>
      <c r="B63" s="1">
        <f t="shared" si="2"/>
        <v>0.4971590909090909</v>
      </c>
    </row>
    <row r="64" spans="1:2" ht="12">
      <c r="A64">
        <v>1732</v>
      </c>
      <c r="B64" s="1">
        <f t="shared" si="2"/>
        <v>0.4971590909090909</v>
      </c>
    </row>
    <row r="65" spans="1:2" ht="12">
      <c r="A65">
        <v>1733</v>
      </c>
      <c r="B65" s="1">
        <f t="shared" si="2"/>
        <v>0.4971590909090909</v>
      </c>
    </row>
    <row r="66" spans="1:2" ht="12">
      <c r="A66">
        <v>1734</v>
      </c>
      <c r="B66" s="1">
        <f t="shared" si="2"/>
        <v>0.4971590909090909</v>
      </c>
    </row>
    <row r="67" spans="1:2" ht="12">
      <c r="A67">
        <v>1735</v>
      </c>
      <c r="B67" s="1">
        <f t="shared" si="2"/>
        <v>0.4971590909090909</v>
      </c>
    </row>
    <row r="68" spans="1:2" ht="12">
      <c r="A68">
        <v>1736</v>
      </c>
      <c r="B68" s="1">
        <f t="shared" si="2"/>
        <v>0.4971590909090909</v>
      </c>
    </row>
    <row r="69" spans="1:2" ht="12">
      <c r="A69">
        <v>1737</v>
      </c>
      <c r="B69" s="1">
        <f t="shared" si="2"/>
        <v>0.4971590909090909</v>
      </c>
    </row>
    <row r="70" spans="1:2" ht="12">
      <c r="A70">
        <v>1738</v>
      </c>
      <c r="B70" s="1">
        <f t="shared" si="2"/>
        <v>0.4971590909090909</v>
      </c>
    </row>
    <row r="71" spans="1:2" ht="12">
      <c r="A71">
        <v>1739</v>
      </c>
      <c r="B71" s="1">
        <f t="shared" si="2"/>
        <v>0.4971590909090909</v>
      </c>
    </row>
    <row r="72" spans="1:2" ht="12">
      <c r="A72">
        <v>1740</v>
      </c>
      <c r="B72" s="1">
        <f t="shared" si="2"/>
        <v>0.4971590909090909</v>
      </c>
    </row>
    <row r="73" spans="1:2" ht="12">
      <c r="A73">
        <v>1741</v>
      </c>
      <c r="B73" s="1">
        <f t="shared" si="2"/>
        <v>0.4971590909090909</v>
      </c>
    </row>
    <row r="74" spans="1:2" ht="12">
      <c r="A74">
        <v>1742</v>
      </c>
      <c r="B74" s="1">
        <f t="shared" si="2"/>
        <v>0.4971590909090909</v>
      </c>
    </row>
    <row r="75" spans="1:2" ht="12">
      <c r="A75">
        <v>1743</v>
      </c>
      <c r="B75" s="1">
        <f t="shared" si="2"/>
        <v>0.4971590909090909</v>
      </c>
    </row>
    <row r="76" spans="1:2" ht="12">
      <c r="A76">
        <v>1744</v>
      </c>
      <c r="B76" s="1">
        <f>+'Sources and Calculations'!E26</f>
        <v>0.4666666666666667</v>
      </c>
    </row>
    <row r="77" spans="1:2" ht="12">
      <c r="A77">
        <v>1745</v>
      </c>
      <c r="B77" s="1">
        <f>+B76</f>
        <v>0.4666666666666667</v>
      </c>
    </row>
    <row r="78" spans="1:2" ht="12">
      <c r="A78">
        <v>1746</v>
      </c>
      <c r="B78" s="1">
        <f>+B77</f>
        <v>0.4666666666666667</v>
      </c>
    </row>
    <row r="79" spans="1:2" ht="12">
      <c r="A79">
        <v>1747</v>
      </c>
      <c r="B79" s="1">
        <f>+'Sources and Calculations'!E28</f>
        <v>0.42424242424242425</v>
      </c>
    </row>
    <row r="80" spans="1:2" ht="12">
      <c r="A80">
        <v>1748</v>
      </c>
      <c r="B80" s="1">
        <f aca="true" t="shared" si="3" ref="B80:B101">+B79</f>
        <v>0.42424242424242425</v>
      </c>
    </row>
    <row r="81" spans="1:2" ht="12">
      <c r="A81">
        <v>1749</v>
      </c>
      <c r="B81" s="1">
        <f t="shared" si="3"/>
        <v>0.42424242424242425</v>
      </c>
    </row>
    <row r="82" spans="1:2" ht="12">
      <c r="A82">
        <v>1750</v>
      </c>
      <c r="B82" s="1">
        <f t="shared" si="3"/>
        <v>0.42424242424242425</v>
      </c>
    </row>
    <row r="83" spans="1:2" ht="12">
      <c r="A83">
        <v>1751</v>
      </c>
      <c r="B83" s="1">
        <f t="shared" si="3"/>
        <v>0.42424242424242425</v>
      </c>
    </row>
    <row r="84" spans="1:2" ht="12">
      <c r="A84">
        <v>1752</v>
      </c>
      <c r="B84" s="1">
        <f t="shared" si="3"/>
        <v>0.42424242424242425</v>
      </c>
    </row>
    <row r="85" spans="1:2" ht="12">
      <c r="A85">
        <v>1753</v>
      </c>
      <c r="B85" s="1">
        <f t="shared" si="3"/>
        <v>0.42424242424242425</v>
      </c>
    </row>
    <row r="86" spans="1:2" ht="12">
      <c r="A86">
        <v>1754</v>
      </c>
      <c r="B86" s="1">
        <f t="shared" si="3"/>
        <v>0.42424242424242425</v>
      </c>
    </row>
    <row r="87" spans="1:2" ht="12">
      <c r="A87">
        <v>1755</v>
      </c>
      <c r="B87" s="1">
        <f t="shared" si="3"/>
        <v>0.42424242424242425</v>
      </c>
    </row>
    <row r="88" spans="1:2" ht="12">
      <c r="A88">
        <v>1756</v>
      </c>
      <c r="B88" s="1">
        <f t="shared" si="3"/>
        <v>0.42424242424242425</v>
      </c>
    </row>
    <row r="89" spans="1:2" ht="12">
      <c r="A89">
        <v>1757</v>
      </c>
      <c r="B89" s="1">
        <f t="shared" si="3"/>
        <v>0.42424242424242425</v>
      </c>
    </row>
    <row r="90" spans="1:2" ht="12">
      <c r="A90">
        <v>1758</v>
      </c>
      <c r="B90" s="1">
        <f t="shared" si="3"/>
        <v>0.42424242424242425</v>
      </c>
    </row>
    <row r="91" spans="1:2" ht="12">
      <c r="A91">
        <v>1759</v>
      </c>
      <c r="B91" s="1">
        <f t="shared" si="3"/>
        <v>0.42424242424242425</v>
      </c>
    </row>
    <row r="92" spans="1:2" ht="12">
      <c r="A92">
        <v>1760</v>
      </c>
      <c r="B92" s="1">
        <f t="shared" si="3"/>
        <v>0.42424242424242425</v>
      </c>
    </row>
    <row r="93" spans="1:2" ht="12">
      <c r="A93">
        <v>1761</v>
      </c>
      <c r="B93" s="1">
        <f t="shared" si="3"/>
        <v>0.42424242424242425</v>
      </c>
    </row>
    <row r="94" spans="1:2" ht="12">
      <c r="A94">
        <v>1762</v>
      </c>
      <c r="B94" s="1">
        <f t="shared" si="3"/>
        <v>0.42424242424242425</v>
      </c>
    </row>
    <row r="95" spans="1:2" ht="12">
      <c r="A95">
        <v>1763</v>
      </c>
      <c r="B95" s="1">
        <f t="shared" si="3"/>
        <v>0.42424242424242425</v>
      </c>
    </row>
    <row r="96" spans="1:2" ht="12">
      <c r="A96">
        <v>1764</v>
      </c>
      <c r="B96" s="1">
        <f t="shared" si="3"/>
        <v>0.42424242424242425</v>
      </c>
    </row>
    <row r="97" spans="1:2" ht="12">
      <c r="A97">
        <v>1765</v>
      </c>
      <c r="B97" s="1">
        <f t="shared" si="3"/>
        <v>0.42424242424242425</v>
      </c>
    </row>
    <row r="98" spans="1:2" ht="12">
      <c r="A98">
        <v>1766</v>
      </c>
      <c r="B98" s="1">
        <f t="shared" si="3"/>
        <v>0.42424242424242425</v>
      </c>
    </row>
    <row r="99" spans="1:2" ht="12">
      <c r="A99">
        <v>1767</v>
      </c>
      <c r="B99" s="1">
        <f t="shared" si="3"/>
        <v>0.42424242424242425</v>
      </c>
    </row>
    <row r="100" spans="1:2" ht="12">
      <c r="A100">
        <v>1768</v>
      </c>
      <c r="B100" s="1">
        <f t="shared" si="3"/>
        <v>0.42424242424242425</v>
      </c>
    </row>
    <row r="101" spans="1:2" ht="12">
      <c r="A101">
        <v>1769</v>
      </c>
      <c r="B101" s="1">
        <f t="shared" si="3"/>
        <v>0.42424242424242425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8" sqref="A18"/>
    </sheetView>
  </sheetViews>
  <sheetFormatPr defaultColWidth="11.421875" defaultRowHeight="12.75"/>
  <cols>
    <col min="1" max="1" width="8.8515625" style="0" customWidth="1"/>
    <col min="2" max="2" width="13.7109375" style="0" customWidth="1"/>
    <col min="3" max="3" width="43.140625" style="0" customWidth="1"/>
    <col min="4" max="4" width="14.421875" style="0" customWidth="1"/>
    <col min="5" max="5" width="15.421875" style="0" customWidth="1"/>
    <col min="6" max="6" width="8.8515625" style="0" customWidth="1"/>
    <col min="7" max="7" width="18.28125" style="0" customWidth="1"/>
    <col min="8" max="9" width="8.8515625" style="0" customWidth="1"/>
    <col min="10" max="10" width="9.421875" style="0" bestFit="1" customWidth="1"/>
    <col min="11" max="16384" width="8.8515625" style="0" customWidth="1"/>
  </cols>
  <sheetData>
    <row r="1" ht="12">
      <c r="A1" s="15" t="s">
        <v>10</v>
      </c>
    </row>
    <row r="2" ht="12">
      <c r="A2" t="s">
        <v>11</v>
      </c>
    </row>
    <row r="3" ht="12">
      <c r="A3" t="s">
        <v>2</v>
      </c>
    </row>
    <row r="4" spans="2:3" ht="12">
      <c r="B4" t="s">
        <v>14</v>
      </c>
      <c r="C4" t="s">
        <v>60</v>
      </c>
    </row>
    <row r="5" spans="1:2" ht="12">
      <c r="A5" t="s">
        <v>36</v>
      </c>
      <c r="B5" t="s">
        <v>103</v>
      </c>
    </row>
    <row r="6" spans="1:11" ht="12">
      <c r="A6" t="s">
        <v>37</v>
      </c>
      <c r="B6" t="s">
        <v>104</v>
      </c>
      <c r="C6" t="s">
        <v>112</v>
      </c>
      <c r="D6">
        <f>68+52/67</f>
        <v>68.77611940298507</v>
      </c>
      <c r="E6" t="s">
        <v>62</v>
      </c>
      <c r="F6">
        <v>0.0499</v>
      </c>
      <c r="G6" t="s">
        <v>64</v>
      </c>
      <c r="I6" s="9" t="s">
        <v>111</v>
      </c>
      <c r="J6" s="10">
        <v>3.431928</v>
      </c>
      <c r="K6" s="11" t="s">
        <v>63</v>
      </c>
    </row>
    <row r="7" spans="3:5" ht="12">
      <c r="C7" t="s">
        <v>113</v>
      </c>
      <c r="D7">
        <f>68.7761194*0.0499</f>
        <v>3.43192835806</v>
      </c>
      <c r="E7" t="s">
        <v>114</v>
      </c>
    </row>
    <row r="8" spans="1:11" ht="12">
      <c r="A8" t="s">
        <v>13</v>
      </c>
      <c r="B8" t="s">
        <v>105</v>
      </c>
      <c r="C8" t="s">
        <v>65</v>
      </c>
      <c r="D8" t="s">
        <v>3</v>
      </c>
      <c r="I8" s="9" t="s">
        <v>111</v>
      </c>
      <c r="J8" s="10">
        <v>3.431928</v>
      </c>
      <c r="K8" s="11" t="s">
        <v>63</v>
      </c>
    </row>
    <row r="9" spans="1:2" ht="12">
      <c r="A9" t="s">
        <v>67</v>
      </c>
      <c r="B9" t="s">
        <v>106</v>
      </c>
    </row>
    <row r="10" spans="1:2" ht="12">
      <c r="A10" t="s">
        <v>68</v>
      </c>
      <c r="B10" t="s">
        <v>107</v>
      </c>
    </row>
    <row r="11" spans="1:2" ht="12">
      <c r="A11" t="s">
        <v>69</v>
      </c>
      <c r="B11" t="s">
        <v>108</v>
      </c>
    </row>
    <row r="12" spans="1:11" ht="12">
      <c r="A12" t="s">
        <v>88</v>
      </c>
      <c r="B12" t="s">
        <v>87</v>
      </c>
      <c r="C12" t="s">
        <v>117</v>
      </c>
      <c r="H12" s="2">
        <v>4000</v>
      </c>
      <c r="I12" s="3" t="s">
        <v>110</v>
      </c>
      <c r="J12" s="3">
        <f>437.5*8</f>
        <v>3500</v>
      </c>
      <c r="K12" s="4" t="s">
        <v>63</v>
      </c>
    </row>
    <row r="13" spans="8:11" ht="12">
      <c r="H13" s="5">
        <v>1</v>
      </c>
      <c r="I13" s="6" t="s">
        <v>110</v>
      </c>
      <c r="J13" s="6">
        <f>+J12/H12</f>
        <v>0.875</v>
      </c>
      <c r="K13" s="8" t="s">
        <v>63</v>
      </c>
    </row>
    <row r="14" spans="1:11" ht="12">
      <c r="A14" t="s">
        <v>98</v>
      </c>
      <c r="B14" t="s">
        <v>97</v>
      </c>
      <c r="C14" t="s">
        <v>99</v>
      </c>
      <c r="F14" t="s">
        <v>109</v>
      </c>
      <c r="H14" s="2">
        <v>7010</v>
      </c>
      <c r="I14" s="3" t="s">
        <v>110</v>
      </c>
      <c r="J14" s="3">
        <f>8*437.5</f>
        <v>3500</v>
      </c>
      <c r="K14" s="4" t="s">
        <v>63</v>
      </c>
    </row>
    <row r="15" spans="3:11" ht="12">
      <c r="C15" t="s">
        <v>115</v>
      </c>
      <c r="H15" s="5">
        <v>1</v>
      </c>
      <c r="I15" s="6" t="s">
        <v>110</v>
      </c>
      <c r="J15" s="7">
        <f>+J14/H14</f>
        <v>0.4992867332382311</v>
      </c>
      <c r="K15" s="8" t="s">
        <v>63</v>
      </c>
    </row>
    <row r="16" spans="8:11" ht="12">
      <c r="H16" s="12"/>
      <c r="I16" s="12"/>
      <c r="J16" s="13"/>
      <c r="K16" s="12"/>
    </row>
    <row r="17" spans="1:11" ht="12">
      <c r="A17" t="s">
        <v>6</v>
      </c>
      <c r="H17" s="12"/>
      <c r="I17" s="12"/>
      <c r="J17" s="13"/>
      <c r="K17" s="12"/>
    </row>
    <row r="18" spans="2:11" ht="12">
      <c r="B18" t="s">
        <v>124</v>
      </c>
      <c r="D18" t="s">
        <v>4</v>
      </c>
      <c r="E18" t="s">
        <v>5</v>
      </c>
      <c r="H18" s="12"/>
      <c r="I18" s="12"/>
      <c r="J18" s="13"/>
      <c r="K18" s="12"/>
    </row>
    <row r="19" spans="2:11" ht="12">
      <c r="B19" t="s">
        <v>122</v>
      </c>
      <c r="C19">
        <v>1673</v>
      </c>
      <c r="D19">
        <v>5000</v>
      </c>
      <c r="E19">
        <f>8*437.5</f>
        <v>3500</v>
      </c>
      <c r="H19" s="12"/>
      <c r="I19" s="12"/>
      <c r="J19" s="13"/>
      <c r="K19" s="12"/>
    </row>
    <row r="20" spans="2:11" ht="12">
      <c r="B20" t="s">
        <v>123</v>
      </c>
      <c r="D20">
        <v>1</v>
      </c>
      <c r="E20" s="14">
        <f>+E19/D19</f>
        <v>0.7</v>
      </c>
      <c r="H20" s="12"/>
      <c r="I20" s="12"/>
      <c r="J20" s="13"/>
      <c r="K20" s="12"/>
    </row>
    <row r="21" spans="2:11" ht="12">
      <c r="B21" t="s">
        <v>118</v>
      </c>
      <c r="C21">
        <v>1688</v>
      </c>
      <c r="D21">
        <v>6000</v>
      </c>
      <c r="E21">
        <v>3500</v>
      </c>
      <c r="H21" s="12"/>
      <c r="I21" s="12"/>
      <c r="J21" s="13"/>
      <c r="K21" s="12"/>
    </row>
    <row r="22" spans="2:11" ht="12">
      <c r="B22" t="s">
        <v>119</v>
      </c>
      <c r="D22">
        <v>1</v>
      </c>
      <c r="E22">
        <f>+E21/D21</f>
        <v>0.5833333333333334</v>
      </c>
      <c r="H22" s="12"/>
      <c r="I22" s="12"/>
      <c r="J22" s="13"/>
      <c r="K22" s="12"/>
    </row>
    <row r="23" spans="2:11" ht="12">
      <c r="B23" t="s">
        <v>120</v>
      </c>
      <c r="C23">
        <v>1694</v>
      </c>
      <c r="D23">
        <v>7040</v>
      </c>
      <c r="E23">
        <v>3500</v>
      </c>
      <c r="H23" s="12"/>
      <c r="I23" s="12"/>
      <c r="J23" s="13"/>
      <c r="K23" s="12"/>
    </row>
    <row r="24" spans="2:11" ht="12">
      <c r="B24" t="s">
        <v>121</v>
      </c>
      <c r="D24">
        <v>1</v>
      </c>
      <c r="E24">
        <f>+E23/D23</f>
        <v>0.4971590909090909</v>
      </c>
      <c r="H24" s="12"/>
      <c r="I24" s="12"/>
      <c r="J24" s="13"/>
      <c r="K24" s="12"/>
    </row>
    <row r="25" spans="2:11" ht="12">
      <c r="B25" t="s">
        <v>0</v>
      </c>
      <c r="C25">
        <v>1744</v>
      </c>
      <c r="D25">
        <v>7500</v>
      </c>
      <c r="E25">
        <v>3500</v>
      </c>
      <c r="H25" s="12"/>
      <c r="I25" s="12"/>
      <c r="J25" s="13"/>
      <c r="K25" s="12"/>
    </row>
    <row r="26" spans="2:11" ht="12">
      <c r="B26" t="s">
        <v>1</v>
      </c>
      <c r="D26">
        <v>1</v>
      </c>
      <c r="E26">
        <f>+E25/D25</f>
        <v>0.4666666666666667</v>
      </c>
      <c r="H26" s="12"/>
      <c r="I26" s="12"/>
      <c r="J26" s="13"/>
      <c r="K26" s="12"/>
    </row>
    <row r="27" spans="3:5" ht="12">
      <c r="C27">
        <v>1747</v>
      </c>
      <c r="D27">
        <v>8250</v>
      </c>
      <c r="E27">
        <v>3500</v>
      </c>
    </row>
    <row r="28" spans="4:5" ht="12">
      <c r="D28">
        <v>1</v>
      </c>
      <c r="E28">
        <f>+E27/D27</f>
        <v>0.42424242424242425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pane xSplit="3760" ySplit="1280" topLeftCell="D5" activePane="bottomLeft" state="split"/>
      <selection pane="topLeft" activeCell="A1" sqref="A1"/>
      <selection pane="topRight" activeCell="A1" sqref="A1:IV16384"/>
      <selection pane="bottomLeft" activeCell="B18" sqref="A18:B18"/>
      <selection pane="bottomRight" activeCell="N9" sqref="N9"/>
    </sheetView>
  </sheetViews>
  <sheetFormatPr defaultColWidth="11.421875" defaultRowHeight="12.75"/>
  <cols>
    <col min="1" max="1" width="8.8515625" style="0" customWidth="1"/>
    <col min="2" max="2" width="13.7109375" style="0" customWidth="1"/>
    <col min="3" max="15" width="8.8515625" style="0" customWidth="1"/>
    <col min="16" max="16" width="43.140625" style="0" customWidth="1"/>
    <col min="17" max="17" width="14.421875" style="0" customWidth="1"/>
    <col min="18" max="19" width="8.8515625" style="0" customWidth="1"/>
    <col min="20" max="20" width="18.28125" style="0" customWidth="1"/>
    <col min="21" max="22" width="8.8515625" style="0" customWidth="1"/>
    <col min="23" max="23" width="9.421875" style="0" bestFit="1" customWidth="1"/>
    <col min="24" max="16384" width="8.8515625" style="0" customWidth="1"/>
  </cols>
  <sheetData>
    <row r="1" ht="12">
      <c r="A1" s="15" t="s">
        <v>10</v>
      </c>
    </row>
    <row r="2" ht="12">
      <c r="A2" t="s">
        <v>11</v>
      </c>
    </row>
    <row r="3" ht="12">
      <c r="A3" t="s">
        <v>12</v>
      </c>
    </row>
    <row r="4" spans="2:16" ht="12">
      <c r="B4" t="s">
        <v>14</v>
      </c>
      <c r="C4" t="s">
        <v>15</v>
      </c>
      <c r="G4" t="s">
        <v>20</v>
      </c>
      <c r="K4" t="s">
        <v>50</v>
      </c>
      <c r="P4" t="s">
        <v>60</v>
      </c>
    </row>
    <row r="5" spans="1:2" ht="12">
      <c r="A5" t="s">
        <v>36</v>
      </c>
      <c r="B5" t="s">
        <v>103</v>
      </c>
    </row>
    <row r="6" spans="1:15" ht="12">
      <c r="A6" t="s">
        <v>37</v>
      </c>
      <c r="B6" t="s">
        <v>104</v>
      </c>
      <c r="C6" t="s">
        <v>38</v>
      </c>
      <c r="D6" t="s">
        <v>40</v>
      </c>
      <c r="E6" t="s">
        <v>41</v>
      </c>
      <c r="F6" t="s">
        <v>42</v>
      </c>
      <c r="G6" t="s">
        <v>21</v>
      </c>
      <c r="H6" t="s">
        <v>22</v>
      </c>
      <c r="I6" t="s">
        <v>25</v>
      </c>
      <c r="J6" t="s">
        <v>44</v>
      </c>
      <c r="K6" t="s">
        <v>51</v>
      </c>
      <c r="L6" t="s">
        <v>52</v>
      </c>
      <c r="M6" t="s">
        <v>54</v>
      </c>
      <c r="N6" t="s">
        <v>56</v>
      </c>
      <c r="O6" t="s">
        <v>58</v>
      </c>
    </row>
    <row r="7" spans="3:24" ht="12">
      <c r="C7" t="s">
        <v>39</v>
      </c>
      <c r="D7" t="s">
        <v>26</v>
      </c>
      <c r="E7" t="s">
        <v>26</v>
      </c>
      <c r="F7" t="s">
        <v>26</v>
      </c>
      <c r="G7" t="s">
        <v>30</v>
      </c>
      <c r="H7" t="s">
        <v>31</v>
      </c>
      <c r="I7" t="s">
        <v>43</v>
      </c>
      <c r="J7" t="s">
        <v>45</v>
      </c>
      <c r="K7" t="s">
        <v>45</v>
      </c>
      <c r="L7" t="s">
        <v>53</v>
      </c>
      <c r="M7" t="s">
        <v>55</v>
      </c>
      <c r="N7" t="s">
        <v>57</v>
      </c>
      <c r="O7" t="s">
        <v>59</v>
      </c>
      <c r="P7" t="s">
        <v>61</v>
      </c>
      <c r="Q7">
        <f>68+52/67</f>
        <v>68.77611940298507</v>
      </c>
      <c r="R7" t="s">
        <v>62</v>
      </c>
      <c r="S7">
        <v>0.0499</v>
      </c>
      <c r="T7" t="s">
        <v>64</v>
      </c>
      <c r="U7">
        <f>+Q7*S7</f>
        <v>3.431928358208955</v>
      </c>
      <c r="V7" s="9" t="s">
        <v>111</v>
      </c>
      <c r="W7" s="10">
        <v>3.431928</v>
      </c>
      <c r="X7" s="11" t="s">
        <v>63</v>
      </c>
    </row>
    <row r="8" spans="1:15" ht="12">
      <c r="A8" t="s">
        <v>13</v>
      </c>
      <c r="B8" t="s">
        <v>105</v>
      </c>
      <c r="C8" t="s">
        <v>16</v>
      </c>
      <c r="D8" t="s">
        <v>17</v>
      </c>
      <c r="E8" t="s">
        <v>18</v>
      </c>
      <c r="F8" t="s">
        <v>19</v>
      </c>
      <c r="G8" t="s">
        <v>21</v>
      </c>
      <c r="H8" t="s">
        <v>22</v>
      </c>
      <c r="I8" t="s">
        <v>23</v>
      </c>
      <c r="J8" t="s">
        <v>24</v>
      </c>
      <c r="K8" t="s">
        <v>25</v>
      </c>
      <c r="L8" t="s">
        <v>46</v>
      </c>
      <c r="M8" t="s">
        <v>47</v>
      </c>
      <c r="N8" t="s">
        <v>48</v>
      </c>
      <c r="O8" t="s">
        <v>49</v>
      </c>
    </row>
    <row r="9" spans="3:17" ht="12">
      <c r="C9" t="s">
        <v>26</v>
      </c>
      <c r="D9" t="s">
        <v>27</v>
      </c>
      <c r="E9" t="s">
        <v>28</v>
      </c>
      <c r="F9" t="s">
        <v>29</v>
      </c>
      <c r="G9" t="s">
        <v>30</v>
      </c>
      <c r="H9" t="s">
        <v>31</v>
      </c>
      <c r="I9" t="s">
        <v>32</v>
      </c>
      <c r="J9" t="s">
        <v>33</v>
      </c>
      <c r="K9" t="s">
        <v>34</v>
      </c>
      <c r="L9" t="s">
        <v>33</v>
      </c>
      <c r="M9" t="s">
        <v>32</v>
      </c>
      <c r="N9" t="s">
        <v>35</v>
      </c>
      <c r="O9" t="s">
        <v>34</v>
      </c>
      <c r="P9" t="s">
        <v>65</v>
      </c>
      <c r="Q9" t="s">
        <v>66</v>
      </c>
    </row>
    <row r="10" spans="1:3" ht="12">
      <c r="A10" t="s">
        <v>67</v>
      </c>
      <c r="B10" t="s">
        <v>106</v>
      </c>
      <c r="C10" t="s">
        <v>65</v>
      </c>
    </row>
    <row r="11" spans="1:3" ht="12">
      <c r="A11" t="s">
        <v>68</v>
      </c>
      <c r="B11" t="s">
        <v>107</v>
      </c>
      <c r="C11" t="s">
        <v>65</v>
      </c>
    </row>
    <row r="12" spans="1:15" ht="12">
      <c r="A12" t="s">
        <v>69</v>
      </c>
      <c r="B12" t="s">
        <v>108</v>
      </c>
      <c r="C12" t="s">
        <v>70</v>
      </c>
      <c r="D12" t="s">
        <v>71</v>
      </c>
      <c r="E12" t="s">
        <v>72</v>
      </c>
      <c r="F12" t="s">
        <v>73</v>
      </c>
      <c r="G12" t="s">
        <v>78</v>
      </c>
      <c r="H12" t="s">
        <v>73</v>
      </c>
      <c r="I12" t="s">
        <v>21</v>
      </c>
      <c r="J12" t="s">
        <v>25</v>
      </c>
      <c r="K12" t="s">
        <v>81</v>
      </c>
      <c r="L12" t="s">
        <v>82</v>
      </c>
      <c r="M12" t="s">
        <v>83</v>
      </c>
      <c r="O12" t="s">
        <v>85</v>
      </c>
    </row>
    <row r="13" spans="3:15" ht="12">
      <c r="C13" t="s">
        <v>74</v>
      </c>
      <c r="D13" t="s">
        <v>75</v>
      </c>
      <c r="E13" t="s">
        <v>76</v>
      </c>
      <c r="F13" t="s">
        <v>77</v>
      </c>
      <c r="G13" t="s">
        <v>79</v>
      </c>
      <c r="H13" t="s">
        <v>29</v>
      </c>
      <c r="I13" t="s">
        <v>30</v>
      </c>
      <c r="J13" t="s">
        <v>34</v>
      </c>
      <c r="K13" t="s">
        <v>53</v>
      </c>
      <c r="L13" t="s">
        <v>53</v>
      </c>
      <c r="M13" t="s">
        <v>84</v>
      </c>
      <c r="O13" t="s">
        <v>86</v>
      </c>
    </row>
    <row r="14" spans="1:24" ht="12">
      <c r="A14" t="s">
        <v>88</v>
      </c>
      <c r="B14" t="s">
        <v>87</v>
      </c>
      <c r="C14" t="s">
        <v>71</v>
      </c>
      <c r="D14" t="s">
        <v>72</v>
      </c>
      <c r="E14" t="s">
        <v>73</v>
      </c>
      <c r="F14" t="s">
        <v>92</v>
      </c>
      <c r="G14" t="s">
        <v>73</v>
      </c>
      <c r="H14" t="s">
        <v>21</v>
      </c>
      <c r="I14" t="s">
        <v>21</v>
      </c>
      <c r="J14" t="s">
        <v>25</v>
      </c>
      <c r="K14" t="s">
        <v>95</v>
      </c>
      <c r="P14" t="s">
        <v>96</v>
      </c>
      <c r="U14" s="2">
        <v>4000</v>
      </c>
      <c r="V14" s="3" t="s">
        <v>110</v>
      </c>
      <c r="W14" s="3">
        <f>437.5*16</f>
        <v>7000</v>
      </c>
      <c r="X14" s="4" t="s">
        <v>63</v>
      </c>
    </row>
    <row r="15" spans="3:24" ht="12">
      <c r="C15" t="s">
        <v>89</v>
      </c>
      <c r="D15" t="s">
        <v>90</v>
      </c>
      <c r="E15" t="s">
        <v>91</v>
      </c>
      <c r="F15" t="s">
        <v>93</v>
      </c>
      <c r="G15" t="s">
        <v>29</v>
      </c>
      <c r="H15" t="s">
        <v>30</v>
      </c>
      <c r="I15" t="s">
        <v>30</v>
      </c>
      <c r="J15" t="s">
        <v>34</v>
      </c>
      <c r="K15" t="s">
        <v>84</v>
      </c>
      <c r="U15" s="5">
        <v>1</v>
      </c>
      <c r="V15" s="6" t="s">
        <v>110</v>
      </c>
      <c r="W15" s="6">
        <f>+W14/U14</f>
        <v>1.75</v>
      </c>
      <c r="X15" s="8" t="s">
        <v>63</v>
      </c>
    </row>
    <row r="16" spans="1:24" ht="12">
      <c r="A16" t="s">
        <v>98</v>
      </c>
      <c r="B16" t="s">
        <v>97</v>
      </c>
      <c r="C16" t="s">
        <v>100</v>
      </c>
      <c r="D16" t="s">
        <v>94</v>
      </c>
      <c r="G16" t="s">
        <v>73</v>
      </c>
      <c r="H16" t="s">
        <v>21</v>
      </c>
      <c r="I16" t="s">
        <v>25</v>
      </c>
      <c r="K16" t="s">
        <v>80</v>
      </c>
      <c r="L16" t="s">
        <v>81</v>
      </c>
      <c r="M16" t="s">
        <v>83</v>
      </c>
      <c r="P16" t="s">
        <v>99</v>
      </c>
      <c r="S16" t="s">
        <v>109</v>
      </c>
      <c r="U16" s="2">
        <v>7010</v>
      </c>
      <c r="V16" s="3" t="s">
        <v>110</v>
      </c>
      <c r="W16" s="3">
        <f>8*437.5</f>
        <v>3500</v>
      </c>
      <c r="X16" s="4" t="s">
        <v>63</v>
      </c>
    </row>
    <row r="17" spans="3:24" ht="12">
      <c r="C17" t="s">
        <v>101</v>
      </c>
      <c r="D17" t="s">
        <v>102</v>
      </c>
      <c r="G17" t="s">
        <v>29</v>
      </c>
      <c r="H17" t="s">
        <v>30</v>
      </c>
      <c r="I17" t="s">
        <v>43</v>
      </c>
      <c r="K17" t="s">
        <v>45</v>
      </c>
      <c r="L17" t="s">
        <v>53</v>
      </c>
      <c r="M17" t="s">
        <v>84</v>
      </c>
      <c r="U17" s="5">
        <v>1</v>
      </c>
      <c r="V17" s="6" t="s">
        <v>110</v>
      </c>
      <c r="W17" s="7">
        <f>+W16/U16</f>
        <v>0.4992867332382311</v>
      </c>
      <c r="X17" s="8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-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Leticia Arroyo Abad</dc:creator>
  <cp:keywords/>
  <dc:description/>
  <cp:lastModifiedBy>Peter H. Lindert</cp:lastModifiedBy>
  <dcterms:created xsi:type="dcterms:W3CDTF">2005-02-28T06:10:07Z</dcterms:created>
  <dcterms:modified xsi:type="dcterms:W3CDTF">2005-03-25T17:43:28Z</dcterms:modified>
  <cp:category/>
  <cp:version/>
  <cp:contentType/>
  <cp:contentStatus/>
</cp:coreProperties>
</file>