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440" windowWidth="13540" windowHeight="15080" firstSheet="2" activeTab="1"/>
  </bookViews>
  <sheets>
    <sheet name="Notes" sheetId="1" r:id="rId1"/>
    <sheet name="Silver conversion" sheetId="2" r:id="rId2"/>
    <sheet name="Grains" sheetId="3" r:id="rId3"/>
    <sheet name="Starches" sheetId="4" r:id="rId4"/>
    <sheet name="Meat" sheetId="5" r:id="rId5"/>
    <sheet name="Dairy" sheetId="6" r:id="rId6"/>
    <sheet name="Condiments" sheetId="7" r:id="rId7"/>
    <sheet name="Fuel" sheetId="8" r:id="rId8"/>
    <sheet name="Beverages" sheetId="9" r:id="rId9"/>
    <sheet name="Soap" sheetId="10" r:id="rId10"/>
  </sheets>
  <definedNames/>
  <calcPr fullCalcOnLoad="1"/>
</workbook>
</file>

<file path=xl/sharedStrings.xml><?xml version="1.0" encoding="utf-8"?>
<sst xmlns="http://schemas.openxmlformats.org/spreadsheetml/2006/main" count="460" uniqueCount="146">
  <si>
    <t>Wine (F)</t>
  </si>
  <si>
    <t>Brandy (F)</t>
  </si>
  <si>
    <t>Soap (soft): in skilling per otting</t>
  </si>
  <si>
    <t>Soap (s)</t>
  </si>
  <si>
    <t>Misc.: 336-50</t>
  </si>
  <si>
    <t>File preparers: Jacks 2001, Arroyo-Abad 2005</t>
  </si>
  <si>
    <t>Last revision date:</t>
  </si>
  <si>
    <t>Sources:</t>
  </si>
  <si>
    <t>Types of transactions:</t>
  </si>
  <si>
    <t>Underlying frequency:</t>
  </si>
  <si>
    <t>Special caveats:</t>
  </si>
  <si>
    <t>Conversions:</t>
  </si>
  <si>
    <t>Physical Conversions to metric system</t>
  </si>
  <si>
    <t>Notes on Copenhagen 1712-1800</t>
  </si>
  <si>
    <t>David Jacks, 2001</t>
  </si>
  <si>
    <t>Leticia Arroyo Abad, 2005</t>
  </si>
  <si>
    <t>Market Prices of Copenhagen, 1712-1800</t>
  </si>
  <si>
    <r>
      <t xml:space="preserve">Friis, A. and Glamann, K.; </t>
    </r>
    <r>
      <rPr>
        <i/>
        <sz val="12"/>
        <rFont val="Times New Roman"/>
        <family val="1"/>
      </rPr>
      <t>A History of Prices and Wages in Denmark, 1660-1800</t>
    </r>
    <r>
      <rPr>
        <i/>
        <u val="single"/>
        <sz val="12"/>
        <rFont val="Times New Roman"/>
        <family val="1"/>
      </rPr>
      <t>,</t>
    </r>
    <r>
      <rPr>
        <i/>
        <sz val="12"/>
        <rFont val="Times New Roman"/>
        <family val="1"/>
      </rPr>
      <t xml:space="preserve"> vol I</t>
    </r>
    <r>
      <rPr>
        <sz val="12"/>
        <rFont val="Times New Roman"/>
        <family val="1"/>
      </rPr>
      <t>.; London: Longmans, Green, and Co., 1958.</t>
    </r>
  </si>
  <si>
    <t>Commodity:</t>
  </si>
  <si>
    <t>Physical Unit:</t>
  </si>
  <si>
    <t>Monetary Unit:</t>
  </si>
  <si>
    <t>tonde</t>
  </si>
  <si>
    <t>skilling</t>
  </si>
  <si>
    <t>lispund</t>
  </si>
  <si>
    <t>skippund</t>
  </si>
  <si>
    <t>cart</t>
  </si>
  <si>
    <t>oksehoved</t>
  </si>
  <si>
    <t>otting</t>
  </si>
  <si>
    <t>skillins</t>
  </si>
  <si>
    <t>1 lispund=16 pund=8 kilograms</t>
  </si>
  <si>
    <t>kilogram</t>
  </si>
  <si>
    <t>1 tønde= 120 potter=115.9 litres</t>
  </si>
  <si>
    <t>1 skippund=20 lispund=320 pund=160 kilograms</t>
  </si>
  <si>
    <t>Oksehoved (hogshead): used of wine</t>
  </si>
  <si>
    <t>1 anker=39 potter=37.68 liters</t>
  </si>
  <si>
    <t>1 oksehoved=6 anker (kegs)=226.08 liters</t>
  </si>
  <si>
    <t>Silver conversions</t>
  </si>
  <si>
    <t>2 Danish marks=32 skilling</t>
  </si>
  <si>
    <t>16th century</t>
  </si>
  <si>
    <t>1 rixdollar=6 marks=96 skilling</t>
  </si>
  <si>
    <t>from 1660 to 1800</t>
  </si>
  <si>
    <t>1 rigsdaler or speciedaler=6 marks= 96 skilling</t>
  </si>
  <si>
    <t>from 1625 to 1659</t>
  </si>
  <si>
    <t>for silver content, see sheet "Silver conversion"</t>
  </si>
  <si>
    <t>p. 111-113, Table 2</t>
  </si>
  <si>
    <t>Silver Conversion, 1701-1800</t>
  </si>
  <si>
    <t>Rates of exchange</t>
  </si>
  <si>
    <t>Copenhagen</t>
  </si>
  <si>
    <t>lower range</t>
  </si>
  <si>
    <t>upper range</t>
  </si>
  <si>
    <t>miligrams of fine silver per skilling</t>
  </si>
  <si>
    <t>grams of silver per skilling</t>
  </si>
  <si>
    <t>Silver grams</t>
  </si>
  <si>
    <t>grams</t>
  </si>
  <si>
    <t>All prices unweighted mean of prices reported for year</t>
  </si>
  <si>
    <t>Grains: 207-42</t>
  </si>
  <si>
    <t>Wheat (L)</t>
  </si>
  <si>
    <t>Wheat (D)</t>
  </si>
  <si>
    <t>Wheat (H)</t>
  </si>
  <si>
    <t>Wheat (S)</t>
  </si>
  <si>
    <t>Rye (D)</t>
  </si>
  <si>
    <t>Rye (H)</t>
  </si>
  <si>
    <t>Barley</t>
  </si>
  <si>
    <t>Oats</t>
  </si>
  <si>
    <t>Wheat (Lolland), Wheat (Danish), Wheat (Holstein), Wheat (Seeland), Rye (Danish), Rye (Holstein), Barley, Oats: in skilling per tonde</t>
  </si>
  <si>
    <t>Starches: 225-42</t>
  </si>
  <si>
    <t>Peas: in skilling per tonde</t>
  </si>
  <si>
    <t>Peas</t>
  </si>
  <si>
    <t>Meat: 261-314</t>
  </si>
  <si>
    <t>Salt Beef</t>
  </si>
  <si>
    <t>Bacon</t>
  </si>
  <si>
    <t>Herring (a)</t>
  </si>
  <si>
    <t>Lamb (s)</t>
  </si>
  <si>
    <t>Salt Beef, Lamb (Icelandic, salted), Herring (Danish, autumn): in skilling per tonde</t>
  </si>
  <si>
    <t>Stockfish</t>
  </si>
  <si>
    <t>Bacon: in skilling per skippund (from 1760 in skilling per lispund)</t>
  </si>
  <si>
    <t>Dairy: 261-96</t>
  </si>
  <si>
    <t>Butter</t>
  </si>
  <si>
    <t>Butter (S)</t>
  </si>
  <si>
    <t>Cheese</t>
  </si>
  <si>
    <t>Eggs</t>
  </si>
  <si>
    <t>Cheese (H)</t>
  </si>
  <si>
    <t>Butter, Butter (Seeland): in skilling per tonde</t>
  </si>
  <si>
    <t>Cheese, Cheese (Holstein): in skilling per skippund</t>
  </si>
  <si>
    <t>Eggs: in skilling per score</t>
  </si>
  <si>
    <t>Stockfish (Icelandic): in skilling per lispund (from 1732, in skilling per skippund)</t>
  </si>
  <si>
    <t>Condiments: 297-314</t>
  </si>
  <si>
    <t>Salt</t>
  </si>
  <si>
    <t>Salt (Spanish): in skilling per tonde</t>
  </si>
  <si>
    <t>Oil (train), Charcoal: in skilling per tonde</t>
  </si>
  <si>
    <t>Firewood, Peat: in skilling per cart</t>
  </si>
  <si>
    <t>Tallow: in skilling per lispund</t>
  </si>
  <si>
    <t>Oil (t)</t>
  </si>
  <si>
    <t>Charcoal</t>
  </si>
  <si>
    <t>Firewood</t>
  </si>
  <si>
    <t>Peat</t>
  </si>
  <si>
    <t>Tallow</t>
  </si>
  <si>
    <t>Fuel: 299-350</t>
  </si>
  <si>
    <t>Beverages: 316-32</t>
  </si>
  <si>
    <t>Wine (French), Brandy (French): in skilling per oksehoved</t>
  </si>
  <si>
    <t>annual, years missing</t>
  </si>
  <si>
    <t>Accounts in the archives of central government</t>
  </si>
  <si>
    <t>Accounts in the royal court</t>
  </si>
  <si>
    <t>Navy accounts of victualling and stores</t>
  </si>
  <si>
    <t>Army accounts of victualling and stores</t>
  </si>
  <si>
    <t>Accounts of royal factories, royal theatre, etc.</t>
  </si>
  <si>
    <t>Accounts of the large trading companies</t>
  </si>
  <si>
    <t>Local government account books from Copenhagen and Danish provincial towns</t>
  </si>
  <si>
    <t>Hospital accounts</t>
  </si>
  <si>
    <t>Church accounts</t>
  </si>
  <si>
    <t>Archives of private merchants</t>
  </si>
  <si>
    <t>Estate accounts</t>
  </si>
  <si>
    <t>Monthly newsletters and newspapers</t>
  </si>
  <si>
    <t>Korntønde: grain barrel, used for cereals (wheat, rye, barley, and oats), malt, groats, peas, fruit, lime, etc.</t>
  </si>
  <si>
    <t>Oltønde: beer barrel</t>
  </si>
  <si>
    <t>Salttønde: salt barrel</t>
  </si>
  <si>
    <t>Norske Tjaeretønde: Norwegian tar barrel, used for salmon, herring, codfish, meat, roe, train-oil</t>
  </si>
  <si>
    <r>
      <t xml:space="preserve">Friis, A. and Glamann, K., </t>
    </r>
    <r>
      <rPr>
        <i/>
        <sz val="12"/>
        <rFont val="Times New Roman"/>
        <family val="0"/>
      </rPr>
      <t>A History of Prices and Wages in Denmark, 1660-1800. vol I.</t>
    </r>
    <r>
      <rPr>
        <sz val="12"/>
        <rFont val="Times New Roman"/>
        <family val="0"/>
      </rPr>
      <t xml:space="preserve"> London: Longmans, Green, and Co., 1958.</t>
    </r>
  </si>
  <si>
    <t>Otting: Klimpert (1896) says:  "Ottingkar, Getreidemaß = 1/8 Scheffel = 2.1715 l."</t>
  </si>
  <si>
    <t>Is 1 otting =</t>
  </si>
  <si>
    <t>2.1714 liters?  See</t>
  </si>
  <si>
    <t>notes.</t>
  </si>
  <si>
    <t>average( w/ interp.)</t>
  </si>
  <si>
    <t>Also in this volume:</t>
  </si>
  <si>
    <t>Grains: malt, buckwheat, hops, hay, and straw</t>
  </si>
  <si>
    <t>Grain products: flour, oatmeal, bread</t>
  </si>
  <si>
    <t>Livestock, meat, and fish: horses, cattle, calves, pigs, lambs, geese, ducks, poultry, chickens, pigeons, codfish, stockfish</t>
  </si>
  <si>
    <t>Fruits: apples, lemons, raisins, currants, prunes</t>
  </si>
  <si>
    <t>Sugar, spices, etc: sugar, pepper, mace, nutmeg, cinnamon, cardamons, cloves, ginger, coffee, tea, cocoa,almonds, rice</t>
  </si>
  <si>
    <t>Beverages: Danish brandy</t>
  </si>
  <si>
    <t>Textiles</t>
  </si>
  <si>
    <t>Hides &amp; Skins</t>
  </si>
  <si>
    <t>Building materials</t>
  </si>
  <si>
    <t>Chemicals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</si>
  <si>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</si>
  <si>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</si>
  <si>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b/>
        <sz val="12"/>
        <rFont val="Times New Roman"/>
        <family val="0"/>
      </rPr>
      <t xml:space="preserve"> Physical Units &amp; Silver</t>
    </r>
  </si>
  <si>
    <t>same source as above</t>
  </si>
  <si>
    <t>Tonde (barrel)</t>
  </si>
  <si>
    <t>1 tønde= 4.5 cubic feet=144 potter=139.1 litres</t>
  </si>
  <si>
    <t>1 tønde= 4 fjerdingkar=8 ottingkar</t>
  </si>
  <si>
    <t>1 tønde= 4.25 cubic feet=136 potter=131.39 litres</t>
  </si>
  <si>
    <t>1 tønde= 5.5 cubic feet=176 potter=170.02 litres</t>
  </si>
  <si>
    <t>liter</t>
  </si>
  <si>
    <t>Pund (pound)</t>
  </si>
  <si>
    <t>1 pund=2 mark=0.500 kilograms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</si>
</sst>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\(0\)"/>
    <numFmt numFmtId="170" formatCode="dd\-mmm\-yy"/>
    <numFmt numFmtId="171" formatCode="[$-409]dddd\,\ mmmm\ dd\,\ yyyy"/>
    <numFmt numFmtId="172" formatCode="[$-409]d\-mmm\-yy;@"/>
    <numFmt numFmtId="173" formatCode="0.00000"/>
    <numFmt numFmtId="174" formatCode="0.0000000"/>
    <numFmt numFmtId="175" formatCode="0.000000"/>
    <numFmt numFmtId="176" formatCode="0.00000000"/>
  </numFmts>
  <fonts count="16"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165" fontId="1" fillId="0" borderId="0">
      <alignment/>
      <protection/>
    </xf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21" applyFont="1">
      <alignment/>
      <protection/>
    </xf>
    <xf numFmtId="172" fontId="0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0" fillId="0" borderId="0" xfId="21" applyFont="1" applyAlignment="1">
      <alignment vertical="justify"/>
      <protection/>
    </xf>
    <xf numFmtId="0" fontId="9" fillId="0" borderId="0" xfId="21" applyFont="1">
      <alignment/>
      <protection/>
    </xf>
    <xf numFmtId="165" fontId="0" fillId="0" borderId="0" xfId="22" applyFont="1">
      <alignment/>
      <protection/>
    </xf>
    <xf numFmtId="0" fontId="0" fillId="0" borderId="0" xfId="21" applyFont="1" applyAlignment="1">
      <alignment/>
      <protection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22" applyFont="1" applyAlignment="1">
      <alignment horizontal="left"/>
      <protection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21" applyFont="1" applyFill="1" applyBorder="1" applyAlignment="1">
      <alignment vertical="justify"/>
      <protection/>
    </xf>
    <xf numFmtId="2" fontId="0" fillId="0" borderId="0" xfId="21" applyNumberFormat="1" applyFont="1" applyFill="1" applyBorder="1" applyAlignment="1">
      <alignment vertical="justify"/>
      <protection/>
    </xf>
    <xf numFmtId="0" fontId="0" fillId="0" borderId="0" xfId="21" applyFont="1" applyFill="1" applyBorder="1" applyAlignment="1">
      <alignment vertical="top"/>
      <protection/>
    </xf>
    <xf numFmtId="0" fontId="0" fillId="0" borderId="0" xfId="21" applyFont="1" applyFill="1" applyBorder="1">
      <alignment/>
      <protection/>
    </xf>
    <xf numFmtId="2" fontId="0" fillId="0" borderId="0" xfId="0" applyNumberFormat="1" applyAlignment="1">
      <alignment/>
    </xf>
    <xf numFmtId="165" fontId="0" fillId="0" borderId="0" xfId="22" applyFont="1" applyAlignment="1">
      <alignment horizontal="left" indent="2"/>
      <protection/>
    </xf>
    <xf numFmtId="0" fontId="15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9" fillId="0" borderId="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22" applyFont="1" applyAlignment="1">
      <alignment horizontal="left" indent="4"/>
      <protection/>
    </xf>
    <xf numFmtId="165" fontId="0" fillId="0" borderId="0" xfId="22" applyFont="1" applyFill="1" applyBorder="1" applyAlignment="1">
      <alignment horizontal="left" vertical="top" wrapText="1"/>
      <protection/>
    </xf>
    <xf numFmtId="165" fontId="0" fillId="0" borderId="0" xfId="22" applyFont="1" applyFill="1" applyBorder="1" applyAlignment="1">
      <alignment horizontal="left" vertical="justify" wrapText="1" indent="2"/>
      <protection/>
    </xf>
    <xf numFmtId="165" fontId="0" fillId="0" borderId="0" xfId="22" applyFont="1" applyFill="1" applyBorder="1" applyAlignment="1">
      <alignment horizontal="left" vertical="justify" wrapText="1"/>
      <protection/>
    </xf>
    <xf numFmtId="165" fontId="0" fillId="0" borderId="0" xfId="22" applyFont="1" applyFill="1" applyBorder="1">
      <alignment/>
      <protection/>
    </xf>
    <xf numFmtId="165" fontId="0" fillId="0" borderId="0" xfId="22" applyFont="1" applyFill="1" applyBorder="1" applyAlignment="1">
      <alignment vertical="justify" wrapText="1"/>
      <protection/>
    </xf>
    <xf numFmtId="165" fontId="0" fillId="0" borderId="0" xfId="22" applyFont="1" applyFill="1" applyBorder="1" applyAlignment="1">
      <alignment horizontal="left" vertical="justify" wrapText="1" indent="4"/>
      <protection/>
    </xf>
    <xf numFmtId="165" fontId="0" fillId="0" borderId="0" xfId="22" applyFont="1" applyFill="1" applyBorder="1" applyAlignment="1">
      <alignment vertical="justify"/>
      <protection/>
    </xf>
    <xf numFmtId="2" fontId="0" fillId="0" borderId="0" xfId="21" applyNumberFormat="1" applyFont="1" applyAlignment="1">
      <alignment horizontal="center"/>
      <protection/>
    </xf>
    <xf numFmtId="165" fontId="0" fillId="0" borderId="0" xfId="22" applyFont="1" applyAlignment="1">
      <alignment horizontal="center"/>
      <protection/>
    </xf>
    <xf numFmtId="165" fontId="8" fillId="0" borderId="0" xfId="22" applyFont="1" applyBorder="1">
      <alignment/>
      <protection/>
    </xf>
    <xf numFmtId="165" fontId="8" fillId="0" borderId="0" xfId="22" applyFont="1">
      <alignment/>
      <protection/>
    </xf>
    <xf numFmtId="165" fontId="0" fillId="0" borderId="0" xfId="22" applyFont="1" applyAlignment="1">
      <alignment/>
      <protection/>
    </xf>
    <xf numFmtId="165" fontId="9" fillId="0" borderId="0" xfId="22" applyFont="1" applyFill="1" applyBorder="1" applyAlignment="1">
      <alignment horizontal="left"/>
      <protection/>
    </xf>
    <xf numFmtId="49" fontId="0" fillId="0" borderId="0" xfId="22" applyNumberFormat="1" applyFont="1" applyFill="1" applyBorder="1" applyAlignment="1">
      <alignment horizontal="left" indent="4"/>
      <protection/>
    </xf>
    <xf numFmtId="165" fontId="0" fillId="0" borderId="0" xfId="22" applyFont="1" applyFill="1" applyBorder="1" applyAlignment="1">
      <alignment horizontal="center"/>
      <protection/>
    </xf>
    <xf numFmtId="49" fontId="0" fillId="0" borderId="0" xfId="22" applyNumberFormat="1" applyFont="1" applyFill="1" applyBorder="1" applyAlignment="1">
      <alignment horizontal="left"/>
      <protection/>
    </xf>
    <xf numFmtId="165" fontId="0" fillId="0" borderId="0" xfId="22" applyFont="1" applyFill="1" applyBorder="1" applyAlignment="1">
      <alignment horizontal="left" vertical="top"/>
      <protection/>
    </xf>
    <xf numFmtId="49" fontId="0" fillId="0" borderId="0" xfId="22" applyNumberFormat="1" applyFont="1" applyFill="1" applyBorder="1" applyAlignment="1">
      <alignment horizontal="center"/>
      <protection/>
    </xf>
    <xf numFmtId="165" fontId="8" fillId="0" borderId="0" xfId="22" applyFont="1" applyBorder="1" applyAlignment="1">
      <alignment horizontal="left"/>
      <protection/>
    </xf>
    <xf numFmtId="168" fontId="0" fillId="0" borderId="0" xfId="22" applyNumberFormat="1" applyFont="1" applyFill="1" applyBorder="1">
      <alignment/>
      <protection/>
    </xf>
    <xf numFmtId="165" fontId="0" fillId="0" borderId="0" xfId="22" applyFont="1" applyFill="1" applyBorder="1" applyAlignment="1">
      <alignment horizontal="left" vertical="justify" wrapText="1" indent="4"/>
      <protection/>
    </xf>
    <xf numFmtId="0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31-183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workbookViewId="0" topLeftCell="A37">
      <selection activeCell="C65" sqref="C65"/>
    </sheetView>
  </sheetViews>
  <sheetFormatPr defaultColWidth="11.00390625" defaultRowHeight="15.75"/>
  <cols>
    <col min="1" max="1" width="51.50390625" style="6" customWidth="1"/>
    <col min="2" max="2" width="21.00390625" style="6" customWidth="1"/>
    <col min="3" max="3" width="30.00390625" style="6" customWidth="1"/>
    <col min="4" max="4" width="9.375" style="6" customWidth="1"/>
    <col min="5" max="5" width="9.875" style="6" customWidth="1"/>
    <col min="6" max="16384" width="9.375" style="6" customWidth="1"/>
  </cols>
  <sheetData>
    <row r="1" ht="15">
      <c r="A1" s="44" t="s">
        <v>13</v>
      </c>
    </row>
    <row r="2" ht="15">
      <c r="A2" s="6" t="s">
        <v>5</v>
      </c>
    </row>
    <row r="3" spans="1:2" ht="15">
      <c r="A3" s="6" t="s">
        <v>6</v>
      </c>
      <c r="B3" s="7">
        <v>38442</v>
      </c>
    </row>
    <row r="6" ht="15">
      <c r="A6" s="8" t="s">
        <v>7</v>
      </c>
    </row>
    <row r="7" ht="15">
      <c r="A7" s="45" t="s">
        <v>117</v>
      </c>
    </row>
    <row r="8" spans="2:9" ht="15">
      <c r="B8" s="54"/>
      <c r="C8" s="54"/>
      <c r="D8" s="54"/>
      <c r="E8" s="54"/>
      <c r="F8" s="54"/>
      <c r="G8" s="54"/>
      <c r="H8" s="54"/>
      <c r="I8" s="54"/>
    </row>
    <row r="9" spans="2:9" ht="15">
      <c r="B9" s="54"/>
      <c r="C9" s="54"/>
      <c r="D9" s="54"/>
      <c r="E9" s="54"/>
      <c r="F9" s="54"/>
      <c r="G9" s="54"/>
      <c r="H9" s="54"/>
      <c r="I9" s="54"/>
    </row>
    <row r="10" ht="15">
      <c r="A10" s="8" t="s">
        <v>8</v>
      </c>
    </row>
    <row r="11" ht="15">
      <c r="A11" s="6" t="s">
        <v>101</v>
      </c>
    </row>
    <row r="12" ht="15">
      <c r="A12" s="6" t="s">
        <v>102</v>
      </c>
    </row>
    <row r="13" ht="15">
      <c r="A13" s="6" t="s">
        <v>103</v>
      </c>
    </row>
    <row r="14" spans="1:13" ht="15">
      <c r="A14" s="6" t="s">
        <v>104</v>
      </c>
      <c r="I14" s="55"/>
      <c r="J14" s="11"/>
      <c r="K14" s="55"/>
      <c r="L14" s="11"/>
      <c r="M14" s="11"/>
    </row>
    <row r="15" spans="1:13" ht="15">
      <c r="A15" s="6" t="s">
        <v>105</v>
      </c>
      <c r="I15" s="55"/>
      <c r="J15" s="11"/>
      <c r="K15" s="55"/>
      <c r="L15" s="11"/>
      <c r="M15" s="11"/>
    </row>
    <row r="16" spans="1:13" ht="15">
      <c r="A16" s="6" t="s">
        <v>106</v>
      </c>
      <c r="I16" s="55"/>
      <c r="J16" s="11"/>
      <c r="K16" s="11"/>
      <c r="L16" s="11"/>
      <c r="M16" s="11"/>
    </row>
    <row r="17" spans="1:13" ht="15">
      <c r="A17" s="6" t="s">
        <v>107</v>
      </c>
      <c r="I17" s="56"/>
      <c r="J17" s="11"/>
      <c r="K17" s="11"/>
      <c r="L17" s="11"/>
      <c r="M17" s="11"/>
    </row>
    <row r="18" spans="1:13" ht="15">
      <c r="A18" s="6" t="s">
        <v>108</v>
      </c>
      <c r="I18" s="56"/>
      <c r="J18" s="11"/>
      <c r="K18" s="11"/>
      <c r="L18" s="11"/>
      <c r="M18" s="11"/>
    </row>
    <row r="19" spans="1:13" ht="15">
      <c r="A19" s="6" t="s">
        <v>109</v>
      </c>
      <c r="I19" s="56"/>
      <c r="J19" s="11"/>
      <c r="K19" s="11"/>
      <c r="L19" s="11"/>
      <c r="M19" s="11"/>
    </row>
    <row r="20" spans="1:13" ht="15">
      <c r="A20" s="6" t="s">
        <v>110</v>
      </c>
      <c r="I20" s="56"/>
      <c r="J20" s="11"/>
      <c r="K20" s="11"/>
      <c r="L20" s="11"/>
      <c r="M20" s="11"/>
    </row>
    <row r="21" spans="1:13" ht="15">
      <c r="A21" s="6" t="s">
        <v>111</v>
      </c>
      <c r="I21" s="56"/>
      <c r="J21" s="11"/>
      <c r="K21" s="11"/>
      <c r="L21" s="11"/>
      <c r="M21" s="11"/>
    </row>
    <row r="22" spans="1:13" ht="15">
      <c r="A22" s="6" t="s">
        <v>112</v>
      </c>
      <c r="I22" s="56"/>
      <c r="J22" s="11"/>
      <c r="K22" s="11"/>
      <c r="L22" s="11"/>
      <c r="M22" s="11"/>
    </row>
    <row r="23" spans="9:13" ht="15">
      <c r="I23" s="56"/>
      <c r="J23" s="11"/>
      <c r="K23" s="11"/>
      <c r="L23" s="11"/>
      <c r="M23" s="11"/>
    </row>
    <row r="24" spans="1:13" ht="15">
      <c r="A24" s="8" t="s">
        <v>9</v>
      </c>
      <c r="I24" s="11"/>
      <c r="J24" s="11"/>
      <c r="K24" s="11"/>
      <c r="L24" s="11"/>
      <c r="M24" s="11"/>
    </row>
    <row r="25" spans="1:13" ht="15">
      <c r="A25" s="6" t="s">
        <v>100</v>
      </c>
      <c r="I25" s="11"/>
      <c r="J25" s="11"/>
      <c r="K25" s="57"/>
      <c r="L25" s="11"/>
      <c r="M25" s="11"/>
    </row>
    <row r="26" spans="9:13" ht="15">
      <c r="I26" s="11"/>
      <c r="J26" s="11"/>
      <c r="K26" s="56"/>
      <c r="L26" s="11"/>
      <c r="M26" s="11"/>
    </row>
    <row r="27" spans="1:13" ht="15">
      <c r="A27" s="8" t="s">
        <v>10</v>
      </c>
      <c r="I27" s="11"/>
      <c r="J27" s="11"/>
      <c r="K27" s="11"/>
      <c r="L27" s="11"/>
      <c r="M27" s="11"/>
    </row>
    <row r="28" spans="1:13" ht="15">
      <c r="A28" s="6" t="s">
        <v>123</v>
      </c>
      <c r="I28" s="11"/>
      <c r="J28" s="11"/>
      <c r="K28" s="11"/>
      <c r="L28" s="11"/>
      <c r="M28" s="11"/>
    </row>
    <row r="29" spans="1:13" ht="15">
      <c r="A29" s="6" t="s">
        <v>124</v>
      </c>
      <c r="I29" s="11"/>
      <c r="J29" s="11"/>
      <c r="K29" s="11"/>
      <c r="L29" s="11"/>
      <c r="M29" s="11"/>
    </row>
    <row r="30" spans="1:13" ht="15">
      <c r="A30" s="6" t="s">
        <v>125</v>
      </c>
      <c r="I30" s="11"/>
      <c r="J30" s="11"/>
      <c r="K30" s="11"/>
      <c r="L30" s="11"/>
      <c r="M30" s="11"/>
    </row>
    <row r="31" spans="1:13" ht="15">
      <c r="A31" s="6" t="s">
        <v>126</v>
      </c>
      <c r="I31" s="11"/>
      <c r="J31" s="11"/>
      <c r="K31" s="11"/>
      <c r="L31" s="11"/>
      <c r="M31" s="11"/>
    </row>
    <row r="32" spans="1:13" ht="15">
      <c r="A32" s="24" t="s">
        <v>127</v>
      </c>
      <c r="I32" s="11"/>
      <c r="J32" s="11"/>
      <c r="K32" s="11"/>
      <c r="L32" s="11"/>
      <c r="M32" s="11"/>
    </row>
    <row r="33" spans="1:8" s="9" customFormat="1" ht="15">
      <c r="A33" s="24" t="s">
        <v>128</v>
      </c>
      <c r="B33" s="11"/>
      <c r="C33" s="11"/>
      <c r="D33" s="11"/>
      <c r="E33" s="6"/>
      <c r="F33" s="6"/>
      <c r="G33" s="6"/>
      <c r="H33" s="6"/>
    </row>
    <row r="34" spans="1:8" s="9" customFormat="1" ht="15">
      <c r="A34" s="6" t="s">
        <v>129</v>
      </c>
      <c r="B34" s="6"/>
      <c r="C34" s="6"/>
      <c r="D34" s="6"/>
      <c r="E34" s="6"/>
      <c r="F34" s="6"/>
      <c r="G34" s="6"/>
      <c r="H34" s="6"/>
    </row>
    <row r="35" spans="1:8" s="9" customFormat="1" ht="15">
      <c r="A35" s="6" t="s">
        <v>130</v>
      </c>
      <c r="B35" s="6"/>
      <c r="C35" s="6"/>
      <c r="D35" s="6"/>
      <c r="E35" s="6"/>
      <c r="F35" s="6"/>
      <c r="G35" s="6"/>
      <c r="H35" s="6"/>
    </row>
    <row r="36" spans="1:8" s="9" customFormat="1" ht="15">
      <c r="A36" s="6" t="s">
        <v>131</v>
      </c>
      <c r="B36" s="6"/>
      <c r="C36" s="6"/>
      <c r="D36" s="6"/>
      <c r="E36" s="6"/>
      <c r="F36" s="6"/>
      <c r="G36" s="6"/>
      <c r="H36" s="6"/>
    </row>
    <row r="37" spans="1:8" s="9" customFormat="1" ht="15">
      <c r="A37" s="6" t="s">
        <v>132</v>
      </c>
      <c r="B37" s="6"/>
      <c r="C37" s="6"/>
      <c r="D37" s="6"/>
      <c r="E37" s="6"/>
      <c r="F37" s="6"/>
      <c r="G37" s="6"/>
      <c r="H37" s="6"/>
    </row>
    <row r="38" spans="1:8" s="9" customFormat="1" ht="15">
      <c r="A38" s="6" t="s">
        <v>133</v>
      </c>
      <c r="B38" s="6"/>
      <c r="C38" s="6"/>
      <c r="D38" s="6"/>
      <c r="E38" s="6"/>
      <c r="F38" s="6"/>
      <c r="G38" s="6"/>
      <c r="H38" s="6"/>
    </row>
    <row r="39" spans="1:8" s="9" customFormat="1" ht="15">
      <c r="A39" s="6"/>
      <c r="B39" s="6"/>
      <c r="C39" s="6"/>
      <c r="D39" s="6"/>
      <c r="E39" s="6"/>
      <c r="F39" s="6"/>
      <c r="G39" s="6"/>
      <c r="H39" s="6"/>
    </row>
    <row r="40" spans="1:8" s="9" customFormat="1" ht="15">
      <c r="A40" s="8" t="s">
        <v>11</v>
      </c>
      <c r="B40" s="6"/>
      <c r="C40" s="6"/>
      <c r="D40" s="6"/>
      <c r="E40" s="6"/>
      <c r="F40" s="6"/>
      <c r="G40" s="6"/>
      <c r="H40" s="6"/>
    </row>
    <row r="41" spans="1:8" s="9" customFormat="1" ht="15">
      <c r="A41" s="10" t="s">
        <v>12</v>
      </c>
      <c r="B41" s="6"/>
      <c r="C41" s="6"/>
      <c r="D41" s="6"/>
      <c r="E41" s="6"/>
      <c r="F41" s="6"/>
      <c r="G41" s="6"/>
      <c r="H41" s="6"/>
    </row>
    <row r="42" spans="1:8" s="9" customFormat="1" ht="15">
      <c r="A42" s="11" t="s">
        <v>137</v>
      </c>
      <c r="B42" s="6"/>
      <c r="C42" s="6"/>
      <c r="D42" s="6"/>
      <c r="E42" s="6"/>
      <c r="F42" s="6"/>
      <c r="G42" s="6"/>
      <c r="H42" s="6"/>
    </row>
    <row r="43" spans="1:8" s="9" customFormat="1" ht="15">
      <c r="A43" s="11"/>
      <c r="B43" s="11"/>
      <c r="C43" s="11"/>
      <c r="D43" s="6"/>
      <c r="E43" s="6"/>
      <c r="F43" s="6"/>
      <c r="G43" s="6"/>
      <c r="H43" s="6"/>
    </row>
    <row r="44" spans="1:8" s="9" customFormat="1" ht="15">
      <c r="A44" s="6" t="s">
        <v>138</v>
      </c>
      <c r="B44" s="11"/>
      <c r="C44" s="11"/>
      <c r="D44" s="6"/>
      <c r="E44" s="6"/>
      <c r="F44" s="6"/>
      <c r="G44" s="6"/>
      <c r="H44" s="6"/>
    </row>
    <row r="45" spans="2:3" s="9" customFormat="1" ht="15">
      <c r="B45" s="11"/>
      <c r="C45" s="11"/>
    </row>
    <row r="46" spans="1:3" s="9" customFormat="1" ht="15">
      <c r="A46" s="35" t="s">
        <v>113</v>
      </c>
      <c r="B46" s="24"/>
      <c r="C46" s="24"/>
    </row>
    <row r="47" spans="1:3" s="9" customFormat="1" ht="15">
      <c r="A47" s="46" t="s">
        <v>139</v>
      </c>
      <c r="B47" s="24"/>
      <c r="C47" s="24"/>
    </row>
    <row r="48" spans="1:6" s="9" customFormat="1" ht="15">
      <c r="A48" s="46" t="s">
        <v>140</v>
      </c>
      <c r="B48" s="47"/>
      <c r="C48" s="47"/>
      <c r="D48" s="30"/>
      <c r="E48" s="30"/>
      <c r="F48" s="50"/>
    </row>
    <row r="49" spans="1:6" s="9" customFormat="1" ht="15">
      <c r="A49" s="48"/>
      <c r="B49" s="49"/>
      <c r="C49" s="49"/>
      <c r="D49" s="30"/>
      <c r="E49" s="30"/>
      <c r="F49" s="50"/>
    </row>
    <row r="50" spans="1:6" s="9" customFormat="1" ht="15">
      <c r="A50" s="48" t="s">
        <v>114</v>
      </c>
      <c r="B50" s="49"/>
      <c r="C50" s="49"/>
      <c r="D50" s="30"/>
      <c r="E50" s="30"/>
      <c r="F50" s="30"/>
    </row>
    <row r="51" spans="1:8" ht="15">
      <c r="A51" s="46" t="s">
        <v>141</v>
      </c>
      <c r="B51" s="49"/>
      <c r="C51" s="49"/>
      <c r="D51" s="30"/>
      <c r="E51" s="30"/>
      <c r="F51" s="30"/>
      <c r="G51" s="9"/>
      <c r="H51" s="9"/>
    </row>
    <row r="52" spans="1:11" ht="15">
      <c r="A52" s="35"/>
      <c r="B52" s="49"/>
      <c r="C52" s="49"/>
      <c r="D52" s="30"/>
      <c r="E52" s="30"/>
      <c r="F52" s="30"/>
      <c r="G52" s="9"/>
      <c r="H52" s="9"/>
      <c r="I52" s="11"/>
      <c r="J52" s="11"/>
      <c r="K52" s="11"/>
    </row>
    <row r="53" spans="1:11" ht="15">
      <c r="A53" s="48" t="s">
        <v>115</v>
      </c>
      <c r="B53" s="49"/>
      <c r="C53" s="49"/>
      <c r="D53" s="30"/>
      <c r="E53" s="30"/>
      <c r="F53" s="30"/>
      <c r="G53" s="9"/>
      <c r="H53" s="9"/>
      <c r="J53" s="11"/>
      <c r="K53" s="11"/>
    </row>
    <row r="54" spans="1:11" ht="15">
      <c r="A54" s="46" t="s">
        <v>142</v>
      </c>
      <c r="B54" s="49"/>
      <c r="C54" s="49"/>
      <c r="D54" s="30"/>
      <c r="E54" s="30"/>
      <c r="F54" s="30"/>
      <c r="G54" s="9"/>
      <c r="H54" s="9"/>
      <c r="J54" s="11"/>
      <c r="K54" s="11"/>
    </row>
    <row r="55" spans="1:11" ht="15">
      <c r="A55" s="35"/>
      <c r="B55" s="49"/>
      <c r="C55" s="49"/>
      <c r="D55" s="30"/>
      <c r="E55" s="30"/>
      <c r="F55" s="30"/>
      <c r="G55" s="9"/>
      <c r="H55" s="9"/>
      <c r="J55" s="11"/>
      <c r="K55" s="11"/>
    </row>
    <row r="56" spans="1:11" ht="15">
      <c r="A56" s="35" t="s">
        <v>116</v>
      </c>
      <c r="B56" s="49"/>
      <c r="C56" s="49"/>
      <c r="D56" s="30"/>
      <c r="E56" s="30"/>
      <c r="F56" s="30"/>
      <c r="G56" s="9"/>
      <c r="H56" s="9"/>
      <c r="J56" s="11"/>
      <c r="K56" s="11"/>
    </row>
    <row r="57" spans="1:11" ht="15">
      <c r="A57" s="46" t="s">
        <v>31</v>
      </c>
      <c r="B57" s="49"/>
      <c r="C57" s="49"/>
      <c r="D57" s="30"/>
      <c r="E57" s="30"/>
      <c r="F57" s="30"/>
      <c r="G57" s="9"/>
      <c r="H57" s="9"/>
      <c r="J57" s="11"/>
      <c r="K57" s="11"/>
    </row>
    <row r="58" spans="1:11" ht="15">
      <c r="A58" s="35"/>
      <c r="B58" s="49"/>
      <c r="C58" s="49"/>
      <c r="D58" s="30"/>
      <c r="E58" s="30"/>
      <c r="F58" s="30"/>
      <c r="G58" s="9"/>
      <c r="H58" s="9"/>
      <c r="J58" s="11"/>
      <c r="K58" s="11"/>
    </row>
    <row r="59" spans="1:11" ht="15">
      <c r="A59" s="48"/>
      <c r="B59" s="51"/>
      <c r="C59" s="51"/>
      <c r="D59" s="30"/>
      <c r="E59" s="30"/>
      <c r="F59" s="30"/>
      <c r="G59" s="9"/>
      <c r="H59" s="9"/>
      <c r="J59" s="11"/>
      <c r="K59" s="11"/>
    </row>
    <row r="60" spans="1:11" ht="15">
      <c r="A60" s="51" t="s">
        <v>144</v>
      </c>
      <c r="B60" s="51"/>
      <c r="C60" s="51"/>
      <c r="D60" s="30"/>
      <c r="E60" s="30"/>
      <c r="F60" s="30"/>
      <c r="G60" s="9"/>
      <c r="H60" s="9"/>
      <c r="J60" s="11"/>
      <c r="K60" s="11"/>
    </row>
    <row r="61" spans="1:11" ht="15">
      <c r="A61" s="67" t="s">
        <v>145</v>
      </c>
      <c r="B61" s="67"/>
      <c r="C61" s="51"/>
      <c r="D61" s="30"/>
      <c r="E61" s="30"/>
      <c r="F61" s="30"/>
      <c r="G61" s="9"/>
      <c r="H61" s="9"/>
      <c r="J61" s="11"/>
      <c r="K61" s="11"/>
    </row>
    <row r="62" spans="1:11" ht="15">
      <c r="A62" s="67" t="s">
        <v>29</v>
      </c>
      <c r="B62" s="67"/>
      <c r="C62" s="51"/>
      <c r="D62" s="30"/>
      <c r="E62" s="30"/>
      <c r="F62" s="30"/>
      <c r="G62" s="9"/>
      <c r="H62" s="9"/>
      <c r="J62" s="11"/>
      <c r="K62" s="11"/>
    </row>
    <row r="63" spans="1:11" ht="15">
      <c r="A63" s="67" t="s">
        <v>32</v>
      </c>
      <c r="B63" s="67"/>
      <c r="C63" s="51"/>
      <c r="D63" s="30"/>
      <c r="E63" s="30"/>
      <c r="F63" s="30"/>
      <c r="G63" s="9"/>
      <c r="H63" s="9"/>
      <c r="J63" s="11"/>
      <c r="K63" s="11"/>
    </row>
    <row r="64" spans="1:11" s="12" customFormat="1" ht="18.75" customHeight="1">
      <c r="A64" s="53"/>
      <c r="B64" s="53"/>
      <c r="C64" s="53"/>
      <c r="D64" s="31"/>
      <c r="E64" s="30"/>
      <c r="F64" s="32"/>
      <c r="G64" s="9"/>
      <c r="H64" s="9"/>
      <c r="J64" s="58"/>
      <c r="K64" s="58"/>
    </row>
    <row r="65" spans="1:11" ht="15">
      <c r="A65" s="51" t="s">
        <v>33</v>
      </c>
      <c r="B65" s="51"/>
      <c r="C65" s="51"/>
      <c r="D65" s="30"/>
      <c r="E65" s="30"/>
      <c r="F65" s="30"/>
      <c r="G65" s="9"/>
      <c r="H65" s="9"/>
      <c r="J65" s="11"/>
      <c r="K65" s="11"/>
    </row>
    <row r="66" spans="1:11" ht="15">
      <c r="A66" s="52" t="s">
        <v>35</v>
      </c>
      <c r="B66" s="51"/>
      <c r="C66" s="51"/>
      <c r="D66" s="33"/>
      <c r="E66" s="33"/>
      <c r="F66" s="33"/>
      <c r="J66" s="11"/>
      <c r="K66" s="11"/>
    </row>
    <row r="67" spans="1:11" ht="15">
      <c r="A67" s="52" t="s">
        <v>34</v>
      </c>
      <c r="B67" s="51"/>
      <c r="C67" s="51"/>
      <c r="D67" s="33"/>
      <c r="E67" s="33"/>
      <c r="F67" s="33"/>
      <c r="J67" s="11"/>
      <c r="K67" s="11"/>
    </row>
    <row r="68" spans="1:11" ht="30">
      <c r="A68" s="53" t="s">
        <v>118</v>
      </c>
      <c r="B68" s="51"/>
      <c r="C68" s="51"/>
      <c r="D68" s="50"/>
      <c r="E68" s="50"/>
      <c r="F68" s="50"/>
      <c r="G68" s="11"/>
      <c r="H68" s="11"/>
      <c r="J68" s="11"/>
      <c r="K68" s="11"/>
    </row>
    <row r="69" spans="1:11" ht="15">
      <c r="A69" s="51"/>
      <c r="B69" s="51"/>
      <c r="C69" s="51"/>
      <c r="D69" s="50"/>
      <c r="E69" s="50"/>
      <c r="F69" s="50"/>
      <c r="G69" s="11"/>
      <c r="H69" s="11"/>
      <c r="J69" s="11"/>
      <c r="K69" s="11"/>
    </row>
    <row r="70" spans="1:11" ht="15">
      <c r="A70" s="59" t="s">
        <v>36</v>
      </c>
      <c r="B70" s="50"/>
      <c r="C70" s="50"/>
      <c r="D70" s="50"/>
      <c r="E70" s="50"/>
      <c r="F70" s="50"/>
      <c r="G70" s="55"/>
      <c r="H70" s="11"/>
      <c r="J70" s="11"/>
      <c r="K70" s="11"/>
    </row>
    <row r="71" spans="1:11" ht="15">
      <c r="A71" s="6" t="s">
        <v>38</v>
      </c>
      <c r="B71" s="50"/>
      <c r="C71" s="50"/>
      <c r="D71" s="50"/>
      <c r="E71" s="50"/>
      <c r="F71" s="50"/>
      <c r="G71" s="55"/>
      <c r="H71" s="11"/>
      <c r="J71" s="11"/>
      <c r="K71" s="11"/>
    </row>
    <row r="72" spans="1:11" ht="15">
      <c r="A72" s="60" t="s">
        <v>37</v>
      </c>
      <c r="B72" s="50"/>
      <c r="C72" s="50"/>
      <c r="D72" s="50"/>
      <c r="E72" s="50"/>
      <c r="F72" s="50"/>
      <c r="G72" s="55"/>
      <c r="H72" s="11"/>
      <c r="J72" s="11"/>
      <c r="K72" s="11"/>
    </row>
    <row r="73" spans="1:11" ht="15">
      <c r="A73" s="50" t="s">
        <v>42</v>
      </c>
      <c r="B73" s="50"/>
      <c r="C73" s="50"/>
      <c r="D73" s="61"/>
      <c r="E73" s="50"/>
      <c r="F73" s="50"/>
      <c r="G73" s="55"/>
      <c r="H73" s="11"/>
      <c r="I73" s="11"/>
      <c r="J73" s="11"/>
      <c r="K73" s="11"/>
    </row>
    <row r="74" spans="1:11" ht="15">
      <c r="A74" s="60" t="s">
        <v>39</v>
      </c>
      <c r="B74" s="50"/>
      <c r="C74" s="50"/>
      <c r="D74" s="61"/>
      <c r="E74" s="50"/>
      <c r="F74" s="50"/>
      <c r="G74" s="11"/>
      <c r="H74" s="11"/>
      <c r="I74" s="11"/>
      <c r="J74" s="11"/>
      <c r="K74" s="11"/>
    </row>
    <row r="75" spans="1:11" ht="15">
      <c r="A75" s="62" t="s">
        <v>40</v>
      </c>
      <c r="B75" s="50"/>
      <c r="C75" s="61"/>
      <c r="D75" s="50"/>
      <c r="E75" s="50"/>
      <c r="F75" s="50"/>
      <c r="G75" s="11"/>
      <c r="H75" s="11"/>
      <c r="I75" s="55"/>
      <c r="J75" s="55"/>
      <c r="K75" s="55"/>
    </row>
    <row r="76" spans="1:11" ht="15">
      <c r="A76" s="60" t="s">
        <v>41</v>
      </c>
      <c r="B76" s="50"/>
      <c r="C76" s="61"/>
      <c r="D76" s="50"/>
      <c r="E76" s="50"/>
      <c r="F76" s="50"/>
      <c r="G76" s="11"/>
      <c r="H76" s="11"/>
      <c r="I76" s="55"/>
      <c r="J76" s="55"/>
      <c r="K76" s="55"/>
    </row>
    <row r="77" spans="1:11" ht="15">
      <c r="A77" s="62" t="s">
        <v>43</v>
      </c>
      <c r="B77" s="50"/>
      <c r="C77" s="50"/>
      <c r="D77" s="50"/>
      <c r="E77" s="50"/>
      <c r="F77" s="63"/>
      <c r="G77" s="57"/>
      <c r="H77" s="11"/>
      <c r="I77" s="11"/>
      <c r="J77" s="11"/>
      <c r="K77" s="11"/>
    </row>
    <row r="78" spans="1:11" ht="15">
      <c r="A78" s="64"/>
      <c r="B78" s="50"/>
      <c r="C78" s="50"/>
      <c r="D78" s="50"/>
      <c r="E78" s="50"/>
      <c r="F78" s="50"/>
      <c r="G78" s="11"/>
      <c r="H78" s="11"/>
      <c r="I78" s="11"/>
      <c r="J78" s="11"/>
      <c r="K78" s="11"/>
    </row>
    <row r="79" spans="1:11" ht="15">
      <c r="A79" s="64"/>
      <c r="B79" s="50"/>
      <c r="C79" s="50"/>
      <c r="D79" s="50"/>
      <c r="E79" s="50"/>
      <c r="F79" s="50"/>
      <c r="G79" s="56"/>
      <c r="H79" s="11"/>
      <c r="I79" s="11"/>
      <c r="J79" s="11"/>
      <c r="K79" s="11"/>
    </row>
    <row r="80" spans="1:11" ht="15">
      <c r="A80" s="64"/>
      <c r="B80" s="50"/>
      <c r="C80" s="50"/>
      <c r="D80" s="50"/>
      <c r="E80" s="50"/>
      <c r="F80" s="50"/>
      <c r="G80" s="11"/>
      <c r="H80" s="11"/>
      <c r="I80" s="11"/>
      <c r="J80" s="11"/>
      <c r="K80" s="11"/>
    </row>
    <row r="81" spans="1:11" ht="15">
      <c r="A81" s="64"/>
      <c r="B81" s="50"/>
      <c r="C81" s="50"/>
      <c r="D81" s="50"/>
      <c r="E81" s="50"/>
      <c r="F81" s="50"/>
      <c r="G81" s="11"/>
      <c r="H81" s="11"/>
      <c r="I81" s="11"/>
      <c r="J81" s="11"/>
      <c r="K81" s="11"/>
    </row>
    <row r="82" spans="1:11" ht="15">
      <c r="A82" s="64"/>
      <c r="B82" s="50"/>
      <c r="C82" s="50"/>
      <c r="D82" s="50"/>
      <c r="E82" s="50"/>
      <c r="F82" s="50"/>
      <c r="G82" s="57"/>
      <c r="H82" s="11"/>
      <c r="I82" s="11"/>
      <c r="J82" s="11"/>
      <c r="K82" s="11"/>
    </row>
    <row r="83" spans="1:11" ht="15">
      <c r="A83" s="64"/>
      <c r="B83" s="50"/>
      <c r="C83" s="50"/>
      <c r="D83" s="50"/>
      <c r="E83" s="50"/>
      <c r="F83" s="50"/>
      <c r="G83" s="11"/>
      <c r="H83" s="11"/>
      <c r="I83" s="11"/>
      <c r="J83" s="11"/>
      <c r="K83" s="11"/>
    </row>
    <row r="84" spans="1:11" ht="15">
      <c r="A84" s="64"/>
      <c r="B84" s="50"/>
      <c r="C84" s="50"/>
      <c r="D84" s="50"/>
      <c r="E84" s="50"/>
      <c r="F84" s="50"/>
      <c r="G84" s="56"/>
      <c r="H84" s="11"/>
      <c r="I84" s="11"/>
      <c r="J84" s="11"/>
      <c r="K84" s="11"/>
    </row>
    <row r="85" spans="1:11" ht="15">
      <c r="A85" s="64"/>
      <c r="B85" s="50"/>
      <c r="C85" s="50"/>
      <c r="D85" s="50"/>
      <c r="E85" s="61"/>
      <c r="F85" s="61"/>
      <c r="G85" s="11"/>
      <c r="H85" s="55"/>
      <c r="I85" s="11"/>
      <c r="J85" s="11"/>
      <c r="K85" s="11"/>
    </row>
    <row r="86" spans="1:11" ht="15">
      <c r="A86" s="64"/>
      <c r="B86" s="50"/>
      <c r="C86" s="50"/>
      <c r="D86" s="50"/>
      <c r="E86" s="61"/>
      <c r="F86" s="61"/>
      <c r="G86" s="56"/>
      <c r="H86" s="55"/>
      <c r="I86" s="11"/>
      <c r="J86" s="11"/>
      <c r="K86" s="11"/>
    </row>
    <row r="87" spans="1:11" ht="15">
      <c r="A87" s="64"/>
      <c r="B87" s="50"/>
      <c r="C87" s="50"/>
      <c r="D87" s="50"/>
      <c r="E87" s="50"/>
      <c r="F87" s="50"/>
      <c r="G87" s="11"/>
      <c r="H87" s="11"/>
      <c r="I87" s="11"/>
      <c r="J87" s="11"/>
      <c r="K87" s="11"/>
    </row>
    <row r="88" spans="1:11" ht="15">
      <c r="A88" s="64"/>
      <c r="B88" s="50"/>
      <c r="C88" s="50"/>
      <c r="D88" s="50"/>
      <c r="E88" s="50"/>
      <c r="F88" s="50"/>
      <c r="G88" s="11"/>
      <c r="H88" s="11"/>
      <c r="I88" s="11"/>
      <c r="J88" s="11"/>
      <c r="K88" s="11"/>
    </row>
    <row r="89" spans="1:11" ht="15">
      <c r="A89" s="64"/>
      <c r="B89" s="50"/>
      <c r="C89" s="50"/>
      <c r="D89" s="50"/>
      <c r="E89" s="50"/>
      <c r="F89" s="50"/>
      <c r="G89" s="24"/>
      <c r="H89" s="11"/>
      <c r="I89" s="11"/>
      <c r="J89" s="11"/>
      <c r="K89" s="11"/>
    </row>
    <row r="90" spans="1:11" ht="15">
      <c r="A90" s="64"/>
      <c r="B90" s="50"/>
      <c r="C90" s="50"/>
      <c r="D90" s="50"/>
      <c r="E90" s="50"/>
      <c r="F90" s="50"/>
      <c r="G90" s="65"/>
      <c r="H90" s="11"/>
      <c r="I90" s="11"/>
      <c r="J90" s="11"/>
      <c r="K90" s="11"/>
    </row>
    <row r="91" spans="1:11" ht="15">
      <c r="A91" s="64"/>
      <c r="B91" s="50"/>
      <c r="C91" s="50"/>
      <c r="D91" s="50"/>
      <c r="E91" s="50"/>
      <c r="F91" s="50"/>
      <c r="G91" s="11"/>
      <c r="H91" s="11"/>
      <c r="I91" s="11"/>
      <c r="J91" s="11"/>
      <c r="K91" s="11"/>
    </row>
    <row r="92" spans="1:11" ht="15">
      <c r="A92" s="64"/>
      <c r="B92" s="50"/>
      <c r="C92" s="50"/>
      <c r="D92" s="50"/>
      <c r="E92" s="50"/>
      <c r="F92" s="50"/>
      <c r="G92" s="56"/>
      <c r="H92" s="11"/>
      <c r="I92" s="11"/>
      <c r="J92" s="11"/>
      <c r="K92" s="11"/>
    </row>
    <row r="93" spans="1:11" ht="15">
      <c r="A93" s="64"/>
      <c r="B93" s="50"/>
      <c r="C93" s="50"/>
      <c r="D93" s="50"/>
      <c r="E93" s="50"/>
      <c r="F93" s="50"/>
      <c r="G93" s="11"/>
      <c r="H93" s="11"/>
      <c r="I93" s="11"/>
      <c r="J93" s="11"/>
      <c r="K93" s="11"/>
    </row>
    <row r="94" spans="1:11" ht="15">
      <c r="A94" s="64"/>
      <c r="B94" s="50"/>
      <c r="C94" s="50"/>
      <c r="D94" s="50"/>
      <c r="E94" s="50"/>
      <c r="F94" s="50"/>
      <c r="G94" s="11"/>
      <c r="H94" s="11"/>
      <c r="I94" s="11"/>
      <c r="J94" s="11"/>
      <c r="K94" s="11"/>
    </row>
    <row r="95" spans="1:11" ht="15">
      <c r="A95" s="64"/>
      <c r="B95" s="50"/>
      <c r="C95" s="50"/>
      <c r="D95" s="50"/>
      <c r="E95" s="50"/>
      <c r="F95" s="50"/>
      <c r="G95" s="11"/>
      <c r="H95" s="11"/>
      <c r="I95" s="11"/>
      <c r="J95" s="11"/>
      <c r="K95" s="11"/>
    </row>
    <row r="96" spans="1:11" ht="15">
      <c r="A96" s="64"/>
      <c r="B96" s="50"/>
      <c r="C96" s="50"/>
      <c r="D96" s="50"/>
      <c r="E96" s="50"/>
      <c r="F96" s="50"/>
      <c r="G96" s="57"/>
      <c r="H96" s="11"/>
      <c r="I96" s="11"/>
      <c r="J96" s="11"/>
      <c r="K96" s="11"/>
    </row>
    <row r="97" spans="1:11" ht="15">
      <c r="A97" s="64"/>
      <c r="B97" s="50"/>
      <c r="C97" s="50"/>
      <c r="D97" s="50"/>
      <c r="E97" s="50"/>
      <c r="F97" s="50"/>
      <c r="G97" s="11"/>
      <c r="H97" s="11"/>
      <c r="I97" s="11"/>
      <c r="J97" s="11"/>
      <c r="K97" s="11"/>
    </row>
    <row r="98" spans="1:11" ht="15">
      <c r="A98" s="64"/>
      <c r="B98" s="50"/>
      <c r="C98" s="50"/>
      <c r="D98" s="50"/>
      <c r="E98" s="50"/>
      <c r="F98" s="50"/>
      <c r="G98" s="57"/>
      <c r="H98" s="11"/>
      <c r="I98" s="11"/>
      <c r="J98" s="11"/>
      <c r="K98" s="11"/>
    </row>
    <row r="99" spans="1:11" ht="15">
      <c r="A99" s="64"/>
      <c r="B99" s="50"/>
      <c r="C99" s="50"/>
      <c r="D99" s="50"/>
      <c r="E99" s="50"/>
      <c r="F99" s="50"/>
      <c r="G99" s="57"/>
      <c r="H99" s="11"/>
      <c r="I99" s="11"/>
      <c r="J99" s="11"/>
      <c r="K99" s="11"/>
    </row>
    <row r="100" spans="1:11" ht="15">
      <c r="A100" s="64"/>
      <c r="B100" s="50"/>
      <c r="C100" s="50"/>
      <c r="D100" s="50"/>
      <c r="E100" s="50"/>
      <c r="F100" s="50"/>
      <c r="G100" s="57"/>
      <c r="H100" s="11"/>
      <c r="I100" s="11"/>
      <c r="J100" s="11"/>
      <c r="K100" s="11"/>
    </row>
    <row r="101" spans="1:11" ht="15">
      <c r="A101" s="64"/>
      <c r="B101" s="50"/>
      <c r="C101" s="50"/>
      <c r="D101" s="50"/>
      <c r="E101" s="50"/>
      <c r="F101" s="50"/>
      <c r="G101" s="11"/>
      <c r="H101" s="11"/>
      <c r="I101" s="11"/>
      <c r="J101" s="11"/>
      <c r="K101" s="11"/>
    </row>
    <row r="102" spans="1:11" ht="15">
      <c r="A102" s="64"/>
      <c r="B102" s="50"/>
      <c r="C102" s="50"/>
      <c r="D102" s="50"/>
      <c r="E102" s="50"/>
      <c r="F102" s="50"/>
      <c r="G102" s="11"/>
      <c r="H102" s="11"/>
      <c r="I102" s="11"/>
      <c r="J102" s="11"/>
      <c r="K102" s="11"/>
    </row>
    <row r="103" spans="1:11" ht="15">
      <c r="A103" s="64"/>
      <c r="B103" s="50"/>
      <c r="C103" s="50"/>
      <c r="D103" s="50"/>
      <c r="E103" s="50"/>
      <c r="F103" s="50"/>
      <c r="G103" s="11"/>
      <c r="H103" s="11"/>
      <c r="I103" s="11"/>
      <c r="J103" s="11"/>
      <c r="K103" s="11"/>
    </row>
    <row r="104" spans="1:11" ht="15">
      <c r="A104" s="64"/>
      <c r="B104" s="50"/>
      <c r="C104" s="50"/>
      <c r="D104" s="50"/>
      <c r="E104" s="50"/>
      <c r="F104" s="50"/>
      <c r="G104" s="11"/>
      <c r="H104" s="11"/>
      <c r="I104" s="11"/>
      <c r="J104" s="11"/>
      <c r="K104" s="11"/>
    </row>
    <row r="105" spans="1:11" ht="15">
      <c r="A105" s="64"/>
      <c r="B105" s="50"/>
      <c r="C105" s="50"/>
      <c r="D105" s="50"/>
      <c r="E105" s="50"/>
      <c r="F105" s="50"/>
      <c r="G105" s="11"/>
      <c r="H105" s="11"/>
      <c r="I105" s="11"/>
      <c r="J105" s="11"/>
      <c r="K105" s="11"/>
    </row>
    <row r="106" spans="1:11" ht="15">
      <c r="A106" s="64"/>
      <c r="B106" s="50"/>
      <c r="C106" s="50"/>
      <c r="D106" s="50"/>
      <c r="E106" s="50"/>
      <c r="F106" s="50"/>
      <c r="G106" s="11"/>
      <c r="H106" s="11"/>
      <c r="I106" s="11"/>
      <c r="J106" s="11"/>
      <c r="K106" s="11"/>
    </row>
    <row r="107" spans="1:11" ht="15">
      <c r="A107" s="64"/>
      <c r="B107" s="50"/>
      <c r="C107" s="50"/>
      <c r="D107" s="50"/>
      <c r="E107" s="50"/>
      <c r="F107" s="50"/>
      <c r="G107" s="11"/>
      <c r="H107" s="11"/>
      <c r="I107" s="11"/>
      <c r="J107" s="11"/>
      <c r="K107" s="11"/>
    </row>
    <row r="108" spans="1:11" ht="15">
      <c r="A108" s="64"/>
      <c r="B108" s="50"/>
      <c r="C108" s="50"/>
      <c r="D108" s="50"/>
      <c r="E108" s="50"/>
      <c r="F108" s="50"/>
      <c r="G108" s="11"/>
      <c r="H108" s="11"/>
      <c r="I108" s="11"/>
      <c r="J108" s="11"/>
      <c r="K108" s="11"/>
    </row>
    <row r="109" spans="1:11" ht="15">
      <c r="A109" s="64"/>
      <c r="B109" s="50"/>
      <c r="C109" s="50"/>
      <c r="D109" s="50"/>
      <c r="E109" s="50"/>
      <c r="F109" s="50"/>
      <c r="G109" s="11"/>
      <c r="H109" s="11"/>
      <c r="I109" s="11"/>
      <c r="J109" s="11"/>
      <c r="K109" s="11"/>
    </row>
    <row r="110" spans="1:11" ht="15">
      <c r="A110" s="64"/>
      <c r="B110" s="50"/>
      <c r="C110" s="50"/>
      <c r="D110" s="50"/>
      <c r="E110" s="50"/>
      <c r="F110" s="50"/>
      <c r="G110" s="11"/>
      <c r="H110" s="11"/>
      <c r="I110" s="11"/>
      <c r="J110" s="11"/>
      <c r="K110" s="11"/>
    </row>
    <row r="111" spans="1:11" ht="15">
      <c r="A111" s="64"/>
      <c r="B111" s="50"/>
      <c r="C111" s="50"/>
      <c r="D111" s="50"/>
      <c r="E111" s="50"/>
      <c r="F111" s="50"/>
      <c r="G111" s="11"/>
      <c r="H111" s="11"/>
      <c r="I111" s="11"/>
      <c r="J111" s="11"/>
      <c r="K111" s="11"/>
    </row>
    <row r="112" spans="1:11" ht="15">
      <c r="A112" s="64"/>
      <c r="B112" s="50"/>
      <c r="C112" s="50"/>
      <c r="D112" s="50"/>
      <c r="E112" s="50"/>
      <c r="F112" s="50"/>
      <c r="G112" s="11"/>
      <c r="H112" s="11"/>
      <c r="I112" s="11"/>
      <c r="J112" s="11"/>
      <c r="K112" s="11"/>
    </row>
    <row r="113" spans="1:11" ht="15">
      <c r="A113" s="64"/>
      <c r="B113" s="50"/>
      <c r="C113" s="50"/>
      <c r="D113" s="50"/>
      <c r="E113" s="50"/>
      <c r="F113" s="50"/>
      <c r="G113" s="11"/>
      <c r="H113" s="11"/>
      <c r="I113" s="11"/>
      <c r="J113" s="11"/>
      <c r="K113" s="11"/>
    </row>
    <row r="114" spans="1:11" ht="15">
      <c r="A114" s="64"/>
      <c r="B114" s="50"/>
      <c r="C114" s="50"/>
      <c r="D114" s="50"/>
      <c r="E114" s="50"/>
      <c r="F114" s="50"/>
      <c r="G114" s="11"/>
      <c r="H114" s="11"/>
      <c r="I114" s="11"/>
      <c r="J114" s="11"/>
      <c r="K114" s="11"/>
    </row>
    <row r="115" spans="1:11" ht="15">
      <c r="A115" s="64"/>
      <c r="B115" s="50"/>
      <c r="C115" s="50"/>
      <c r="D115" s="50"/>
      <c r="E115" s="50"/>
      <c r="F115" s="50"/>
      <c r="G115" s="11"/>
      <c r="H115" s="11"/>
      <c r="I115" s="11"/>
      <c r="J115" s="11"/>
      <c r="K115" s="11"/>
    </row>
    <row r="116" spans="1:11" ht="15">
      <c r="A116" s="64"/>
      <c r="B116" s="50"/>
      <c r="C116" s="50"/>
      <c r="D116" s="50"/>
      <c r="E116" s="50"/>
      <c r="F116" s="50"/>
      <c r="G116" s="11"/>
      <c r="H116" s="11"/>
      <c r="I116" s="11"/>
      <c r="J116" s="11"/>
      <c r="K116" s="11"/>
    </row>
    <row r="117" spans="1:11" ht="15">
      <c r="A117" s="64"/>
      <c r="B117" s="50"/>
      <c r="C117" s="50"/>
      <c r="D117" s="50"/>
      <c r="E117" s="50"/>
      <c r="F117" s="50"/>
      <c r="G117" s="11"/>
      <c r="H117" s="11"/>
      <c r="I117" s="11"/>
      <c r="J117" s="11"/>
      <c r="K117" s="11"/>
    </row>
    <row r="118" spans="1:11" ht="15">
      <c r="A118" s="64"/>
      <c r="B118" s="50"/>
      <c r="C118" s="50"/>
      <c r="D118" s="50"/>
      <c r="E118" s="50"/>
      <c r="F118" s="50"/>
      <c r="G118" s="11"/>
      <c r="H118" s="11"/>
      <c r="I118" s="11"/>
      <c r="J118" s="11"/>
      <c r="K118" s="11"/>
    </row>
    <row r="119" spans="1:11" ht="15">
      <c r="A119" s="64"/>
      <c r="B119" s="50"/>
      <c r="C119" s="50"/>
      <c r="D119" s="50"/>
      <c r="E119" s="50"/>
      <c r="F119" s="50"/>
      <c r="G119" s="11"/>
      <c r="H119" s="11"/>
      <c r="I119" s="11"/>
      <c r="J119" s="11"/>
      <c r="K119" s="11"/>
    </row>
    <row r="120" spans="1:11" ht="15">
      <c r="A120" s="64"/>
      <c r="B120" s="50"/>
      <c r="C120" s="50"/>
      <c r="D120" s="50"/>
      <c r="E120" s="50"/>
      <c r="F120" s="50"/>
      <c r="G120" s="11"/>
      <c r="H120" s="11"/>
      <c r="I120" s="11"/>
      <c r="J120" s="11"/>
      <c r="K120" s="11"/>
    </row>
    <row r="121" spans="1:11" ht="15">
      <c r="A121" s="64"/>
      <c r="B121" s="50"/>
      <c r="C121" s="50"/>
      <c r="D121" s="50"/>
      <c r="E121" s="50"/>
      <c r="F121" s="50"/>
      <c r="G121" s="11"/>
      <c r="H121" s="11"/>
      <c r="I121" s="11"/>
      <c r="J121" s="11"/>
      <c r="K121" s="11"/>
    </row>
    <row r="122" spans="1:11" ht="15">
      <c r="A122" s="64"/>
      <c r="B122" s="50"/>
      <c r="C122" s="50"/>
      <c r="D122" s="50"/>
      <c r="E122" s="50"/>
      <c r="F122" s="50"/>
      <c r="G122" s="11"/>
      <c r="H122" s="11"/>
      <c r="I122" s="11"/>
      <c r="J122" s="11"/>
      <c r="K122" s="11"/>
    </row>
    <row r="123" spans="1:11" ht="15">
      <c r="A123" s="64"/>
      <c r="B123" s="50"/>
      <c r="C123" s="50"/>
      <c r="D123" s="50"/>
      <c r="E123" s="50"/>
      <c r="F123" s="50"/>
      <c r="G123" s="11"/>
      <c r="H123" s="11"/>
      <c r="I123" s="11"/>
      <c r="J123" s="11"/>
      <c r="K123" s="11"/>
    </row>
    <row r="124" spans="1:11" ht="15">
      <c r="A124" s="64"/>
      <c r="B124" s="50"/>
      <c r="C124" s="50"/>
      <c r="D124" s="50"/>
      <c r="E124" s="50"/>
      <c r="F124" s="50"/>
      <c r="G124" s="11"/>
      <c r="H124" s="11"/>
      <c r="I124" s="11"/>
      <c r="J124" s="11"/>
      <c r="K124" s="11"/>
    </row>
    <row r="125" spans="1:11" ht="15">
      <c r="A125" s="64"/>
      <c r="B125" s="50"/>
      <c r="C125" s="50"/>
      <c r="D125" s="50"/>
      <c r="E125" s="50"/>
      <c r="F125" s="50"/>
      <c r="G125" s="11"/>
      <c r="H125" s="11"/>
      <c r="I125" s="11"/>
      <c r="J125" s="11"/>
      <c r="K125" s="11"/>
    </row>
    <row r="126" spans="1:11" ht="15">
      <c r="A126" s="64"/>
      <c r="B126" s="50"/>
      <c r="C126" s="50"/>
      <c r="D126" s="50"/>
      <c r="E126" s="50"/>
      <c r="F126" s="50"/>
      <c r="G126" s="11"/>
      <c r="H126" s="11"/>
      <c r="I126" s="11"/>
      <c r="J126" s="11"/>
      <c r="K126" s="11"/>
    </row>
    <row r="127" spans="1:11" ht="15">
      <c r="A127" s="64"/>
      <c r="B127" s="66"/>
      <c r="C127" s="50"/>
      <c r="D127" s="50"/>
      <c r="E127" s="50"/>
      <c r="F127" s="50"/>
      <c r="G127" s="11"/>
      <c r="H127" s="11"/>
      <c r="I127" s="11"/>
      <c r="J127" s="11"/>
      <c r="K127" s="11"/>
    </row>
    <row r="128" spans="1:11" ht="15">
      <c r="A128" s="64"/>
      <c r="B128" s="66"/>
      <c r="C128" s="50"/>
      <c r="D128" s="50"/>
      <c r="E128" s="50"/>
      <c r="F128" s="50"/>
      <c r="G128" s="11"/>
      <c r="H128" s="11"/>
      <c r="I128" s="11"/>
      <c r="J128" s="11"/>
      <c r="K128" s="11"/>
    </row>
    <row r="129" spans="1:11" ht="15">
      <c r="A129" s="64"/>
      <c r="B129" s="66"/>
      <c r="C129" s="50"/>
      <c r="D129" s="50"/>
      <c r="E129" s="50"/>
      <c r="F129" s="50"/>
      <c r="G129" s="11"/>
      <c r="H129" s="11"/>
      <c r="I129" s="11"/>
      <c r="J129" s="11"/>
      <c r="K129" s="11"/>
    </row>
    <row r="130" spans="1:11" ht="15">
      <c r="A130" s="64"/>
      <c r="B130" s="66"/>
      <c r="C130" s="50"/>
      <c r="D130" s="50"/>
      <c r="E130" s="50"/>
      <c r="F130" s="50"/>
      <c r="G130" s="11"/>
      <c r="H130" s="11"/>
      <c r="I130" s="11"/>
      <c r="J130" s="11"/>
      <c r="K130" s="11"/>
    </row>
    <row r="131" spans="1:11" ht="15">
      <c r="A131" s="64"/>
      <c r="B131" s="66"/>
      <c r="C131" s="50"/>
      <c r="D131" s="50"/>
      <c r="E131" s="50"/>
      <c r="F131" s="50"/>
      <c r="G131" s="11"/>
      <c r="H131" s="11"/>
      <c r="I131" s="11"/>
      <c r="J131" s="11"/>
      <c r="K131" s="11"/>
    </row>
    <row r="132" spans="1:11" ht="15">
      <c r="A132" s="64"/>
      <c r="B132" s="66"/>
      <c r="C132" s="50"/>
      <c r="D132" s="50"/>
      <c r="E132" s="50"/>
      <c r="F132" s="50"/>
      <c r="G132" s="11"/>
      <c r="H132" s="11"/>
      <c r="I132" s="11"/>
      <c r="J132" s="11"/>
      <c r="K132" s="11"/>
    </row>
    <row r="133" spans="1:11" ht="15">
      <c r="A133" s="64"/>
      <c r="B133" s="50"/>
      <c r="C133" s="50"/>
      <c r="D133" s="50"/>
      <c r="E133" s="50"/>
      <c r="F133" s="50"/>
      <c r="G133" s="11"/>
      <c r="H133" s="11"/>
      <c r="I133" s="11"/>
      <c r="J133" s="11"/>
      <c r="K133" s="11"/>
    </row>
    <row r="134" spans="1:11" ht="15">
      <c r="A134" s="64"/>
      <c r="B134" s="50"/>
      <c r="C134" s="50"/>
      <c r="D134" s="50"/>
      <c r="E134" s="50"/>
      <c r="F134" s="50"/>
      <c r="G134" s="11"/>
      <c r="H134" s="11"/>
      <c r="I134" s="11"/>
      <c r="J134" s="11"/>
      <c r="K134" s="11"/>
    </row>
    <row r="135" spans="1:11" ht="15">
      <c r="A135" s="64"/>
      <c r="B135" s="50"/>
      <c r="C135" s="50"/>
      <c r="D135" s="50"/>
      <c r="E135" s="50"/>
      <c r="F135" s="50"/>
      <c r="G135" s="11"/>
      <c r="H135" s="11"/>
      <c r="I135" s="11"/>
      <c r="J135" s="11"/>
      <c r="K135" s="11"/>
    </row>
    <row r="136" spans="1:11" ht="15">
      <c r="A136" s="64"/>
      <c r="B136" s="50"/>
      <c r="C136" s="50"/>
      <c r="D136" s="50"/>
      <c r="E136" s="50"/>
      <c r="F136" s="50"/>
      <c r="G136" s="11"/>
      <c r="H136" s="11"/>
      <c r="I136" s="11"/>
      <c r="J136" s="11"/>
      <c r="K136" s="11"/>
    </row>
    <row r="137" spans="1:11" ht="15">
      <c r="A137" s="64"/>
      <c r="B137" s="50"/>
      <c r="C137" s="50"/>
      <c r="D137" s="50"/>
      <c r="E137" s="50"/>
      <c r="F137" s="50"/>
      <c r="G137" s="11"/>
      <c r="H137" s="11"/>
      <c r="I137" s="11"/>
      <c r="J137" s="11"/>
      <c r="K137" s="11"/>
    </row>
    <row r="138" spans="1:11" ht="15">
      <c r="A138" s="64"/>
      <c r="B138" s="50"/>
      <c r="C138" s="50"/>
      <c r="D138" s="50"/>
      <c r="E138" s="50"/>
      <c r="F138" s="50"/>
      <c r="G138" s="11"/>
      <c r="H138" s="11"/>
      <c r="I138" s="11"/>
      <c r="J138" s="11"/>
      <c r="K138" s="11"/>
    </row>
    <row r="139" spans="1:11" ht="15">
      <c r="A139" s="64"/>
      <c r="B139" s="50"/>
      <c r="C139" s="50"/>
      <c r="D139" s="50"/>
      <c r="E139" s="50"/>
      <c r="F139" s="50"/>
      <c r="G139" s="11"/>
      <c r="H139" s="11"/>
      <c r="I139" s="11"/>
      <c r="J139" s="11"/>
      <c r="K139" s="11"/>
    </row>
    <row r="140" spans="1:11" ht="15">
      <c r="A140" s="64"/>
      <c r="B140" s="50"/>
      <c r="C140" s="50"/>
      <c r="D140" s="50"/>
      <c r="E140" s="50"/>
      <c r="F140" s="50"/>
      <c r="G140" s="11"/>
      <c r="H140" s="11"/>
      <c r="I140" s="11"/>
      <c r="J140" s="11"/>
      <c r="K140" s="11"/>
    </row>
    <row r="141" spans="1:11" ht="15">
      <c r="A141" s="64"/>
      <c r="B141" s="50"/>
      <c r="C141" s="50"/>
      <c r="D141" s="50"/>
      <c r="E141" s="50"/>
      <c r="F141" s="50"/>
      <c r="G141" s="11"/>
      <c r="H141" s="11"/>
      <c r="I141" s="11"/>
      <c r="J141" s="11"/>
      <c r="K141" s="11"/>
    </row>
    <row r="142" spans="1:11" ht="15">
      <c r="A142" s="64"/>
      <c r="B142" s="50"/>
      <c r="C142" s="50"/>
      <c r="D142" s="50"/>
      <c r="E142" s="50"/>
      <c r="F142" s="50"/>
      <c r="G142" s="11"/>
      <c r="H142" s="11"/>
      <c r="I142" s="11"/>
      <c r="J142" s="11"/>
      <c r="K142" s="11"/>
    </row>
    <row r="143" spans="1:11" ht="15">
      <c r="A143" s="64"/>
      <c r="B143" s="50"/>
      <c r="C143" s="50"/>
      <c r="D143" s="50"/>
      <c r="E143" s="50"/>
      <c r="F143" s="50"/>
      <c r="G143" s="11"/>
      <c r="H143" s="11"/>
      <c r="I143" s="11"/>
      <c r="J143" s="11"/>
      <c r="K143" s="11"/>
    </row>
    <row r="144" spans="1:11" ht="15">
      <c r="A144" s="64"/>
      <c r="B144" s="50"/>
      <c r="C144" s="50"/>
      <c r="D144" s="50"/>
      <c r="E144" s="50"/>
      <c r="F144" s="50"/>
      <c r="G144" s="11"/>
      <c r="H144" s="11"/>
      <c r="I144" s="11"/>
      <c r="J144" s="11"/>
      <c r="K144" s="11"/>
    </row>
    <row r="145" spans="1:11" ht="15">
      <c r="A145" s="64"/>
      <c r="B145" s="50"/>
      <c r="C145" s="50"/>
      <c r="D145" s="50"/>
      <c r="E145" s="50"/>
      <c r="F145" s="50"/>
      <c r="G145" s="11"/>
      <c r="H145" s="11"/>
      <c r="I145" s="11"/>
      <c r="J145" s="11"/>
      <c r="K145" s="11"/>
    </row>
    <row r="146" spans="1:11" ht="15">
      <c r="A146" s="64"/>
      <c r="B146" s="50"/>
      <c r="C146" s="50"/>
      <c r="D146" s="50"/>
      <c r="E146" s="50"/>
      <c r="F146" s="50"/>
      <c r="G146" s="11"/>
      <c r="H146" s="11"/>
      <c r="I146" s="11"/>
      <c r="J146" s="11"/>
      <c r="K146" s="11"/>
    </row>
    <row r="147" spans="1:11" ht="15">
      <c r="A147" s="64"/>
      <c r="B147" s="50"/>
      <c r="C147" s="50"/>
      <c r="D147" s="50"/>
      <c r="E147" s="50"/>
      <c r="F147" s="50"/>
      <c r="G147" s="11"/>
      <c r="H147" s="11"/>
      <c r="I147" s="11"/>
      <c r="J147" s="11"/>
      <c r="K147" s="11"/>
    </row>
    <row r="148" spans="1:11" ht="15">
      <c r="A148" s="64"/>
      <c r="B148" s="50"/>
      <c r="C148" s="50"/>
      <c r="D148" s="50"/>
      <c r="E148" s="50"/>
      <c r="F148" s="50"/>
      <c r="G148" s="11"/>
      <c r="H148" s="11"/>
      <c r="I148" s="11"/>
      <c r="J148" s="11"/>
      <c r="K148" s="11"/>
    </row>
    <row r="149" spans="1:11" ht="15">
      <c r="A149" s="64"/>
      <c r="B149" s="50"/>
      <c r="C149" s="50"/>
      <c r="D149" s="50"/>
      <c r="E149" s="50"/>
      <c r="F149" s="50"/>
      <c r="G149" s="11"/>
      <c r="H149" s="11"/>
      <c r="I149" s="11"/>
      <c r="J149" s="11"/>
      <c r="K149" s="11"/>
    </row>
    <row r="150" spans="1:11" ht="15">
      <c r="A150" s="64"/>
      <c r="B150" s="50"/>
      <c r="C150" s="50"/>
      <c r="D150" s="50"/>
      <c r="E150" s="50"/>
      <c r="F150" s="50"/>
      <c r="G150" s="11"/>
      <c r="H150" s="11"/>
      <c r="I150" s="11"/>
      <c r="J150" s="11"/>
      <c r="K150" s="11"/>
    </row>
    <row r="151" spans="1:11" ht="15">
      <c r="A151" s="64"/>
      <c r="B151" s="50"/>
      <c r="C151" s="50"/>
      <c r="D151" s="50"/>
      <c r="E151" s="50"/>
      <c r="F151" s="50"/>
      <c r="G151" s="11"/>
      <c r="H151" s="11"/>
      <c r="I151" s="11"/>
      <c r="J151" s="11"/>
      <c r="K151" s="11"/>
    </row>
    <row r="152" spans="1:11" ht="15">
      <c r="A152" s="64"/>
      <c r="B152" s="50"/>
      <c r="C152" s="50"/>
      <c r="D152" s="50"/>
      <c r="E152" s="50"/>
      <c r="F152" s="50"/>
      <c r="G152" s="11"/>
      <c r="H152" s="11"/>
      <c r="I152" s="11"/>
      <c r="J152" s="11"/>
      <c r="K152" s="11"/>
    </row>
    <row r="153" spans="1:11" ht="15">
      <c r="A153" s="64"/>
      <c r="B153" s="66"/>
      <c r="C153" s="50"/>
      <c r="D153" s="50"/>
      <c r="E153" s="50"/>
      <c r="F153" s="50"/>
      <c r="G153" s="11"/>
      <c r="H153" s="11"/>
      <c r="I153" s="11"/>
      <c r="J153" s="11"/>
      <c r="K153" s="11"/>
    </row>
    <row r="154" spans="1:11" ht="15">
      <c r="A154" s="64"/>
      <c r="B154" s="66"/>
      <c r="C154" s="50"/>
      <c r="D154" s="50"/>
      <c r="E154" s="50"/>
      <c r="F154" s="50"/>
      <c r="G154" s="11"/>
      <c r="H154" s="11"/>
      <c r="I154" s="11"/>
      <c r="J154" s="11"/>
      <c r="K154" s="11"/>
    </row>
    <row r="155" spans="1:11" ht="15">
      <c r="A155" s="64"/>
      <c r="B155" s="66"/>
      <c r="C155" s="50"/>
      <c r="D155" s="50"/>
      <c r="E155" s="50"/>
      <c r="F155" s="50"/>
      <c r="G155" s="11"/>
      <c r="H155" s="11"/>
      <c r="I155" s="11"/>
      <c r="J155" s="11"/>
      <c r="K155" s="11"/>
    </row>
    <row r="156" spans="1:11" ht="15">
      <c r="A156" s="64"/>
      <c r="B156" s="66"/>
      <c r="C156" s="50"/>
      <c r="D156" s="50"/>
      <c r="E156" s="50"/>
      <c r="F156" s="50"/>
      <c r="G156" s="11"/>
      <c r="H156" s="11"/>
      <c r="I156" s="11"/>
      <c r="J156" s="11"/>
      <c r="K156" s="11"/>
    </row>
    <row r="157" spans="1:11" ht="15">
      <c r="A157" s="64"/>
      <c r="B157" s="66"/>
      <c r="C157" s="50"/>
      <c r="D157" s="50"/>
      <c r="E157" s="50"/>
      <c r="F157" s="50"/>
      <c r="G157" s="11"/>
      <c r="H157" s="11"/>
      <c r="I157" s="11"/>
      <c r="J157" s="11"/>
      <c r="K157" s="11"/>
    </row>
    <row r="158" spans="1:11" ht="15">
      <c r="A158" s="64"/>
      <c r="B158" s="66"/>
      <c r="C158" s="50"/>
      <c r="D158" s="50"/>
      <c r="E158" s="50"/>
      <c r="F158" s="50"/>
      <c r="G158" s="11"/>
      <c r="H158" s="11"/>
      <c r="I158" s="11"/>
      <c r="J158" s="11"/>
      <c r="K158" s="11"/>
    </row>
    <row r="159" spans="1:11" ht="15">
      <c r="A159" s="64"/>
      <c r="B159" s="66"/>
      <c r="C159" s="50"/>
      <c r="D159" s="50"/>
      <c r="E159" s="50"/>
      <c r="F159" s="50"/>
      <c r="G159" s="11"/>
      <c r="H159" s="11"/>
      <c r="I159" s="11"/>
      <c r="J159" s="11"/>
      <c r="K159" s="11"/>
    </row>
    <row r="160" spans="1:11" ht="15">
      <c r="A160" s="64"/>
      <c r="B160" s="66"/>
      <c r="C160" s="50"/>
      <c r="D160" s="50"/>
      <c r="E160" s="50"/>
      <c r="F160" s="50"/>
      <c r="G160" s="11"/>
      <c r="H160" s="11"/>
      <c r="I160" s="11"/>
      <c r="J160" s="11"/>
      <c r="K160" s="11"/>
    </row>
    <row r="161" spans="1:11" ht="15">
      <c r="A161" s="64"/>
      <c r="B161" s="66"/>
      <c r="C161" s="50"/>
      <c r="D161" s="50"/>
      <c r="E161" s="50"/>
      <c r="F161" s="50"/>
      <c r="G161" s="11"/>
      <c r="H161" s="11"/>
      <c r="I161" s="11"/>
      <c r="J161" s="11"/>
      <c r="K161" s="11"/>
    </row>
    <row r="162" spans="1:11" ht="15">
      <c r="A162" s="64"/>
      <c r="B162" s="66"/>
      <c r="C162" s="50"/>
      <c r="D162" s="50"/>
      <c r="E162" s="50"/>
      <c r="F162" s="50"/>
      <c r="G162" s="11"/>
      <c r="H162" s="11"/>
      <c r="I162" s="11"/>
      <c r="J162" s="11"/>
      <c r="K162" s="11"/>
    </row>
    <row r="163" spans="1:11" ht="15">
      <c r="A163" s="64"/>
      <c r="B163" s="66"/>
      <c r="C163" s="50"/>
      <c r="D163" s="50"/>
      <c r="E163" s="50"/>
      <c r="F163" s="50"/>
      <c r="G163" s="11"/>
      <c r="H163" s="11"/>
      <c r="I163" s="11"/>
      <c r="J163" s="11"/>
      <c r="K163" s="11"/>
    </row>
    <row r="164" spans="1:11" ht="15">
      <c r="A164" s="64"/>
      <c r="B164" s="66"/>
      <c r="C164" s="50"/>
      <c r="D164" s="50"/>
      <c r="E164" s="50"/>
      <c r="F164" s="50"/>
      <c r="G164" s="11"/>
      <c r="H164" s="11"/>
      <c r="I164" s="11"/>
      <c r="J164" s="11"/>
      <c r="K164" s="11"/>
    </row>
    <row r="165" spans="1:11" ht="15">
      <c r="A165" s="64"/>
      <c r="B165" s="66"/>
      <c r="C165" s="50"/>
      <c r="D165" s="50"/>
      <c r="E165" s="50"/>
      <c r="F165" s="50"/>
      <c r="G165" s="11"/>
      <c r="H165" s="11"/>
      <c r="I165" s="11"/>
      <c r="J165" s="11"/>
      <c r="K165" s="11"/>
    </row>
    <row r="166" spans="1:11" ht="15">
      <c r="A166" s="64"/>
      <c r="B166" s="66"/>
      <c r="C166" s="50"/>
      <c r="D166" s="50"/>
      <c r="E166" s="50"/>
      <c r="F166" s="50"/>
      <c r="G166" s="11"/>
      <c r="H166" s="11"/>
      <c r="I166" s="11"/>
      <c r="J166" s="11"/>
      <c r="K166" s="11"/>
    </row>
    <row r="167" spans="1:11" ht="15">
      <c r="A167" s="64"/>
      <c r="B167" s="66"/>
      <c r="C167" s="50"/>
      <c r="D167" s="50"/>
      <c r="E167" s="50"/>
      <c r="F167" s="50"/>
      <c r="G167" s="11"/>
      <c r="H167" s="11"/>
      <c r="I167" s="11"/>
      <c r="J167" s="11"/>
      <c r="K167" s="11"/>
    </row>
    <row r="168" spans="1:11" ht="15">
      <c r="A168" s="64"/>
      <c r="B168" s="66"/>
      <c r="C168" s="50"/>
      <c r="D168" s="50"/>
      <c r="E168" s="50"/>
      <c r="F168" s="50"/>
      <c r="G168" s="11"/>
      <c r="H168" s="11"/>
      <c r="I168" s="11"/>
      <c r="J168" s="11"/>
      <c r="K168" s="11"/>
    </row>
    <row r="169" spans="1:11" ht="15">
      <c r="A169" s="64"/>
      <c r="B169" s="66"/>
      <c r="C169" s="50"/>
      <c r="D169" s="50"/>
      <c r="E169" s="50"/>
      <c r="F169" s="50"/>
      <c r="G169" s="11"/>
      <c r="H169" s="11"/>
      <c r="I169" s="11"/>
      <c r="J169" s="11"/>
      <c r="K169" s="11"/>
    </row>
    <row r="170" spans="1:11" ht="15">
      <c r="A170" s="64"/>
      <c r="B170" s="66"/>
      <c r="C170" s="50"/>
      <c r="D170" s="50"/>
      <c r="E170" s="50"/>
      <c r="F170" s="50"/>
      <c r="G170" s="11"/>
      <c r="H170" s="11"/>
      <c r="I170" s="11"/>
      <c r="J170" s="11"/>
      <c r="K170" s="11"/>
    </row>
    <row r="171" spans="1:11" ht="15">
      <c r="A171" s="64"/>
      <c r="B171" s="66"/>
      <c r="C171" s="50"/>
      <c r="D171" s="50"/>
      <c r="E171" s="50"/>
      <c r="F171" s="50"/>
      <c r="G171" s="11"/>
      <c r="H171" s="11"/>
      <c r="I171" s="11"/>
      <c r="J171" s="11"/>
      <c r="K171" s="11"/>
    </row>
    <row r="172" spans="1:11" ht="15">
      <c r="A172" s="64"/>
      <c r="B172" s="66"/>
      <c r="C172" s="50"/>
      <c r="D172" s="50"/>
      <c r="E172" s="50"/>
      <c r="F172" s="50"/>
      <c r="G172" s="11"/>
      <c r="H172" s="11"/>
      <c r="I172" s="11"/>
      <c r="J172" s="11"/>
      <c r="K172" s="11"/>
    </row>
    <row r="173" spans="1:11" ht="15">
      <c r="A173" s="64"/>
      <c r="B173" s="66"/>
      <c r="C173" s="50"/>
      <c r="D173" s="50"/>
      <c r="E173" s="50"/>
      <c r="F173" s="50"/>
      <c r="G173" s="11"/>
      <c r="H173" s="11"/>
      <c r="I173" s="11"/>
      <c r="J173" s="11"/>
      <c r="K173" s="11"/>
    </row>
    <row r="174" spans="1:11" ht="15">
      <c r="A174" s="64"/>
      <c r="B174" s="50"/>
      <c r="C174" s="50"/>
      <c r="D174" s="50"/>
      <c r="E174" s="50"/>
      <c r="F174" s="50"/>
      <c r="G174" s="11"/>
      <c r="H174" s="11"/>
      <c r="I174" s="11"/>
      <c r="J174" s="11"/>
      <c r="K174" s="11"/>
    </row>
    <row r="175" spans="1:11" ht="15">
      <c r="A175" s="64"/>
      <c r="B175" s="50"/>
      <c r="C175" s="50"/>
      <c r="D175" s="50"/>
      <c r="E175" s="50"/>
      <c r="F175" s="50"/>
      <c r="G175" s="11"/>
      <c r="H175" s="11"/>
      <c r="I175" s="11"/>
      <c r="J175" s="11"/>
      <c r="K175" s="11"/>
    </row>
    <row r="176" spans="1:11" ht="15">
      <c r="A176" s="64"/>
      <c r="B176" s="50"/>
      <c r="C176" s="50"/>
      <c r="D176" s="50"/>
      <c r="E176" s="50"/>
      <c r="F176" s="50"/>
      <c r="G176" s="11"/>
      <c r="H176" s="11"/>
      <c r="I176" s="11"/>
      <c r="J176" s="11"/>
      <c r="K176" s="11"/>
    </row>
    <row r="177" spans="1:11" ht="15">
      <c r="A177" s="64"/>
      <c r="B177" s="50"/>
      <c r="C177" s="50"/>
      <c r="D177" s="50"/>
      <c r="E177" s="50"/>
      <c r="F177" s="50"/>
      <c r="G177" s="11"/>
      <c r="H177" s="11"/>
      <c r="I177" s="11"/>
      <c r="J177" s="11"/>
      <c r="K177" s="11"/>
    </row>
    <row r="178" spans="1:11" ht="15">
      <c r="A178" s="64"/>
      <c r="B178" s="50"/>
      <c r="C178" s="50"/>
      <c r="D178" s="50"/>
      <c r="E178" s="50"/>
      <c r="F178" s="50"/>
      <c r="G178" s="11"/>
      <c r="H178" s="11"/>
      <c r="I178" s="11"/>
      <c r="J178" s="11"/>
      <c r="K178" s="11"/>
    </row>
    <row r="179" spans="1:11" ht="15">
      <c r="A179" s="64"/>
      <c r="B179" s="50"/>
      <c r="C179" s="50"/>
      <c r="D179" s="50"/>
      <c r="E179" s="50"/>
      <c r="F179" s="50"/>
      <c r="G179" s="11"/>
      <c r="H179" s="11"/>
      <c r="I179" s="11"/>
      <c r="J179" s="11"/>
      <c r="K179" s="11"/>
    </row>
    <row r="180" spans="1:11" ht="15">
      <c r="A180" s="64"/>
      <c r="B180" s="50"/>
      <c r="C180" s="50"/>
      <c r="D180" s="50"/>
      <c r="E180" s="50"/>
      <c r="F180" s="50"/>
      <c r="G180" s="11"/>
      <c r="H180" s="11"/>
      <c r="I180" s="11"/>
      <c r="J180" s="11"/>
      <c r="K180" s="11"/>
    </row>
    <row r="181" spans="1:11" ht="15">
      <c r="A181" s="64"/>
      <c r="B181" s="50"/>
      <c r="C181" s="50"/>
      <c r="D181" s="50"/>
      <c r="E181" s="50"/>
      <c r="F181" s="50"/>
      <c r="G181" s="11"/>
      <c r="H181" s="11"/>
      <c r="I181" s="11"/>
      <c r="J181" s="11"/>
      <c r="K181" s="11"/>
    </row>
    <row r="182" spans="1:11" ht="15">
      <c r="A182" s="64"/>
      <c r="B182" s="50"/>
      <c r="C182" s="50"/>
      <c r="D182" s="50"/>
      <c r="E182" s="50"/>
      <c r="F182" s="50"/>
      <c r="G182" s="11"/>
      <c r="H182" s="11"/>
      <c r="I182" s="11"/>
      <c r="J182" s="11"/>
      <c r="K182" s="11"/>
    </row>
    <row r="183" spans="1:11" ht="15">
      <c r="A183" s="64"/>
      <c r="B183" s="66"/>
      <c r="C183" s="50"/>
      <c r="D183" s="50"/>
      <c r="E183" s="50"/>
      <c r="F183" s="50"/>
      <c r="G183" s="11"/>
      <c r="H183" s="11"/>
      <c r="I183" s="11"/>
      <c r="J183" s="11"/>
      <c r="K183" s="11"/>
    </row>
    <row r="184" spans="1:11" ht="15">
      <c r="A184" s="64"/>
      <c r="B184" s="66"/>
      <c r="C184" s="50"/>
      <c r="D184" s="50"/>
      <c r="E184" s="50"/>
      <c r="F184" s="50"/>
      <c r="G184" s="11"/>
      <c r="H184" s="11"/>
      <c r="I184" s="11"/>
      <c r="J184" s="11"/>
      <c r="K184" s="11"/>
    </row>
    <row r="185" spans="1:11" ht="15">
      <c r="A185" s="64"/>
      <c r="B185" s="66"/>
      <c r="C185" s="50"/>
      <c r="D185" s="50"/>
      <c r="E185" s="50"/>
      <c r="F185" s="50"/>
      <c r="G185" s="11"/>
      <c r="H185" s="11"/>
      <c r="I185" s="11"/>
      <c r="J185" s="11"/>
      <c r="K185" s="11"/>
    </row>
    <row r="186" spans="1:11" ht="15">
      <c r="A186" s="64"/>
      <c r="B186" s="66"/>
      <c r="C186" s="50"/>
      <c r="D186" s="50"/>
      <c r="E186" s="50"/>
      <c r="F186" s="50"/>
      <c r="G186" s="11"/>
      <c r="H186" s="11"/>
      <c r="I186" s="11"/>
      <c r="J186" s="11"/>
      <c r="K186" s="11"/>
    </row>
    <row r="187" spans="1:11" ht="15">
      <c r="A187" s="64"/>
      <c r="B187" s="66"/>
      <c r="C187" s="50"/>
      <c r="D187" s="50"/>
      <c r="E187" s="50"/>
      <c r="F187" s="50"/>
      <c r="G187" s="11"/>
      <c r="H187" s="11"/>
      <c r="I187" s="11"/>
      <c r="J187" s="11"/>
      <c r="K187" s="11"/>
    </row>
    <row r="188" spans="1:11" ht="15">
      <c r="A188" s="64"/>
      <c r="B188" s="66"/>
      <c r="C188" s="50"/>
      <c r="D188" s="50"/>
      <c r="E188" s="50"/>
      <c r="F188" s="50"/>
      <c r="G188" s="11"/>
      <c r="H188" s="11"/>
      <c r="I188" s="11"/>
      <c r="J188" s="11"/>
      <c r="K188" s="11"/>
    </row>
    <row r="189" spans="1:11" ht="15">
      <c r="A189" s="64"/>
      <c r="B189" s="66"/>
      <c r="C189" s="50"/>
      <c r="D189" s="50"/>
      <c r="E189" s="50"/>
      <c r="F189" s="50"/>
      <c r="G189" s="11"/>
      <c r="H189" s="11"/>
      <c r="I189" s="11"/>
      <c r="J189" s="11"/>
      <c r="K189" s="11"/>
    </row>
    <row r="190" spans="1:11" ht="15">
      <c r="A190" s="64"/>
      <c r="B190" s="66"/>
      <c r="C190" s="50"/>
      <c r="D190" s="50"/>
      <c r="E190" s="50"/>
      <c r="F190" s="50"/>
      <c r="G190" s="11"/>
      <c r="H190" s="11"/>
      <c r="I190" s="11"/>
      <c r="J190" s="11"/>
      <c r="K190" s="11"/>
    </row>
    <row r="191" spans="1:11" ht="15">
      <c r="A191" s="64"/>
      <c r="B191" s="66"/>
      <c r="C191" s="50"/>
      <c r="D191" s="50"/>
      <c r="E191" s="50"/>
      <c r="F191" s="50"/>
      <c r="G191" s="11"/>
      <c r="H191" s="11"/>
      <c r="I191" s="11"/>
      <c r="J191" s="11"/>
      <c r="K191" s="11"/>
    </row>
    <row r="192" spans="1:11" ht="15">
      <c r="A192" s="64"/>
      <c r="B192" s="66"/>
      <c r="C192" s="50"/>
      <c r="D192" s="50"/>
      <c r="E192" s="50"/>
      <c r="F192" s="50"/>
      <c r="G192" s="11"/>
      <c r="H192" s="11"/>
      <c r="I192" s="11"/>
      <c r="J192" s="11"/>
      <c r="K192" s="11"/>
    </row>
    <row r="193" spans="1:11" ht="15">
      <c r="A193" s="64"/>
      <c r="B193" s="66"/>
      <c r="C193" s="50"/>
      <c r="D193" s="50"/>
      <c r="E193" s="50"/>
      <c r="F193" s="50"/>
      <c r="G193" s="11"/>
      <c r="H193" s="11"/>
      <c r="I193" s="11"/>
      <c r="J193" s="11"/>
      <c r="K193" s="11"/>
    </row>
    <row r="194" spans="1:11" ht="15">
      <c r="A194" s="64"/>
      <c r="B194" s="66"/>
      <c r="C194" s="50"/>
      <c r="D194" s="50"/>
      <c r="E194" s="50"/>
      <c r="F194" s="50"/>
      <c r="G194" s="11"/>
      <c r="H194" s="11"/>
      <c r="I194" s="11"/>
      <c r="J194" s="11"/>
      <c r="K194" s="11"/>
    </row>
    <row r="195" spans="1:11" ht="15">
      <c r="A195" s="64"/>
      <c r="B195" s="66"/>
      <c r="C195" s="50"/>
      <c r="D195" s="50"/>
      <c r="E195" s="50"/>
      <c r="F195" s="50"/>
      <c r="G195" s="11"/>
      <c r="H195" s="11"/>
      <c r="I195" s="11"/>
      <c r="J195" s="11"/>
      <c r="K195" s="11"/>
    </row>
    <row r="196" spans="1:11" ht="15">
      <c r="A196" s="64"/>
      <c r="B196" s="66"/>
      <c r="C196" s="50"/>
      <c r="D196" s="50"/>
      <c r="E196" s="50"/>
      <c r="F196" s="50"/>
      <c r="G196" s="11"/>
      <c r="H196" s="11"/>
      <c r="I196" s="11"/>
      <c r="J196" s="11"/>
      <c r="K196" s="11"/>
    </row>
    <row r="197" spans="1:11" ht="15">
      <c r="A197" s="64"/>
      <c r="B197" s="66"/>
      <c r="C197" s="50"/>
      <c r="D197" s="50"/>
      <c r="E197" s="50"/>
      <c r="F197" s="50"/>
      <c r="G197" s="11"/>
      <c r="H197" s="11"/>
      <c r="I197" s="11"/>
      <c r="J197" s="11"/>
      <c r="K197" s="11"/>
    </row>
    <row r="198" spans="1:11" ht="15">
      <c r="A198" s="64"/>
      <c r="B198" s="66"/>
      <c r="C198" s="50"/>
      <c r="D198" s="50"/>
      <c r="E198" s="50"/>
      <c r="F198" s="50"/>
      <c r="G198" s="11"/>
      <c r="H198" s="11"/>
      <c r="I198" s="11"/>
      <c r="J198" s="11"/>
      <c r="K198" s="11"/>
    </row>
    <row r="199" spans="1:11" ht="15">
      <c r="A199" s="64"/>
      <c r="B199" s="66"/>
      <c r="C199" s="50"/>
      <c r="D199" s="50"/>
      <c r="E199" s="50"/>
      <c r="F199" s="50"/>
      <c r="G199" s="11"/>
      <c r="H199" s="11"/>
      <c r="I199" s="11"/>
      <c r="J199" s="11"/>
      <c r="K199" s="11"/>
    </row>
    <row r="200" spans="1:11" ht="15">
      <c r="A200" s="64"/>
      <c r="B200" s="66"/>
      <c r="C200" s="50"/>
      <c r="D200" s="50"/>
      <c r="E200" s="50"/>
      <c r="F200" s="50"/>
      <c r="G200" s="11"/>
      <c r="H200" s="11"/>
      <c r="I200" s="11"/>
      <c r="J200" s="11"/>
      <c r="K200" s="11"/>
    </row>
    <row r="201" spans="1:11" ht="15">
      <c r="A201" s="64"/>
      <c r="B201" s="66"/>
      <c r="C201" s="50"/>
      <c r="D201" s="50"/>
      <c r="E201" s="50"/>
      <c r="F201" s="50"/>
      <c r="G201" s="11"/>
      <c r="H201" s="11"/>
      <c r="I201" s="11"/>
      <c r="J201" s="11"/>
      <c r="K201" s="11"/>
    </row>
    <row r="202" spans="1:11" ht="15">
      <c r="A202" s="64"/>
      <c r="B202" s="66"/>
      <c r="C202" s="50"/>
      <c r="D202" s="50"/>
      <c r="E202" s="50"/>
      <c r="F202" s="50"/>
      <c r="G202" s="11"/>
      <c r="H202" s="11"/>
      <c r="I202" s="11"/>
      <c r="J202" s="11"/>
      <c r="K202" s="11"/>
    </row>
    <row r="203" spans="1:11" ht="15">
      <c r="A203" s="64"/>
      <c r="B203" s="66"/>
      <c r="C203" s="50"/>
      <c r="D203" s="50"/>
      <c r="E203" s="50"/>
      <c r="F203" s="50"/>
      <c r="G203" s="11"/>
      <c r="H203" s="11"/>
      <c r="I203" s="11"/>
      <c r="J203" s="11"/>
      <c r="K203" s="11"/>
    </row>
    <row r="204" spans="1:11" ht="15">
      <c r="A204" s="64"/>
      <c r="B204" s="66"/>
      <c r="C204" s="50"/>
      <c r="D204" s="50"/>
      <c r="E204" s="50"/>
      <c r="F204" s="50"/>
      <c r="G204" s="11"/>
      <c r="H204" s="11"/>
      <c r="I204" s="11"/>
      <c r="J204" s="11"/>
      <c r="K204" s="11"/>
    </row>
    <row r="205" spans="1:11" ht="15">
      <c r="A205" s="64"/>
      <c r="B205" s="66"/>
      <c r="C205" s="50"/>
      <c r="D205" s="50"/>
      <c r="E205" s="50"/>
      <c r="F205" s="50"/>
      <c r="G205" s="11"/>
      <c r="H205" s="11"/>
      <c r="I205" s="11"/>
      <c r="J205" s="11"/>
      <c r="K205" s="11"/>
    </row>
    <row r="206" spans="1:11" ht="15">
      <c r="A206" s="64"/>
      <c r="B206" s="66"/>
      <c r="C206" s="50"/>
      <c r="D206" s="50"/>
      <c r="E206" s="50"/>
      <c r="F206" s="50"/>
      <c r="G206" s="11"/>
      <c r="H206" s="11"/>
      <c r="I206" s="11"/>
      <c r="J206" s="11"/>
      <c r="K206" s="11"/>
    </row>
    <row r="207" spans="1:11" ht="15">
      <c r="A207" s="64"/>
      <c r="B207" s="66"/>
      <c r="C207" s="50"/>
      <c r="D207" s="50"/>
      <c r="E207" s="50"/>
      <c r="F207" s="50"/>
      <c r="G207" s="11"/>
      <c r="H207" s="11"/>
      <c r="I207" s="11"/>
      <c r="J207" s="11"/>
      <c r="K207" s="11"/>
    </row>
    <row r="208" spans="1:11" ht="15">
      <c r="A208" s="64"/>
      <c r="B208" s="66"/>
      <c r="C208" s="50"/>
      <c r="D208" s="50"/>
      <c r="E208" s="50"/>
      <c r="F208" s="50"/>
      <c r="G208" s="11"/>
      <c r="H208" s="11"/>
      <c r="I208" s="11"/>
      <c r="J208" s="11"/>
      <c r="K208" s="11"/>
    </row>
    <row r="209" spans="1:11" ht="15">
      <c r="A209" s="64"/>
      <c r="B209" s="66"/>
      <c r="C209" s="50"/>
      <c r="D209" s="50"/>
      <c r="E209" s="50"/>
      <c r="F209" s="50"/>
      <c r="G209" s="11"/>
      <c r="H209" s="11"/>
      <c r="I209" s="11"/>
      <c r="J209" s="11"/>
      <c r="K209" s="11"/>
    </row>
    <row r="210" spans="1:11" ht="15">
      <c r="A210" s="64"/>
      <c r="B210" s="66"/>
      <c r="C210" s="50"/>
      <c r="D210" s="50"/>
      <c r="E210" s="50"/>
      <c r="F210" s="50"/>
      <c r="G210" s="11"/>
      <c r="H210" s="11"/>
      <c r="I210" s="11"/>
      <c r="J210" s="11"/>
      <c r="K210" s="11"/>
    </row>
    <row r="211" spans="1:11" ht="15">
      <c r="A211" s="64"/>
      <c r="B211" s="66"/>
      <c r="C211" s="50"/>
      <c r="D211" s="50"/>
      <c r="E211" s="50"/>
      <c r="F211" s="50"/>
      <c r="G211" s="11"/>
      <c r="H211" s="11"/>
      <c r="I211" s="11"/>
      <c r="J211" s="11"/>
      <c r="K211" s="11"/>
    </row>
    <row r="212" spans="1:11" ht="15">
      <c r="A212" s="64"/>
      <c r="B212" s="66"/>
      <c r="C212" s="50"/>
      <c r="D212" s="50"/>
      <c r="E212" s="50"/>
      <c r="F212" s="50"/>
      <c r="G212" s="11"/>
      <c r="H212" s="11"/>
      <c r="I212" s="11"/>
      <c r="J212" s="11"/>
      <c r="K212" s="11"/>
    </row>
    <row r="213" spans="1:11" ht="15">
      <c r="A213" s="64"/>
      <c r="B213" s="66"/>
      <c r="C213" s="50"/>
      <c r="D213" s="50"/>
      <c r="E213" s="50"/>
      <c r="F213" s="50"/>
      <c r="G213" s="11"/>
      <c r="H213" s="11"/>
      <c r="I213" s="11"/>
      <c r="J213" s="11"/>
      <c r="K213" s="11"/>
    </row>
    <row r="214" spans="1:11" ht="15">
      <c r="A214" s="64"/>
      <c r="B214" s="66"/>
      <c r="C214" s="50"/>
      <c r="D214" s="50"/>
      <c r="E214" s="50"/>
      <c r="F214" s="50"/>
      <c r="G214" s="11"/>
      <c r="H214" s="11"/>
      <c r="I214" s="11"/>
      <c r="J214" s="11"/>
      <c r="K214" s="11"/>
    </row>
    <row r="215" spans="1:11" ht="15">
      <c r="A215" s="64"/>
      <c r="B215" s="66"/>
      <c r="C215" s="50"/>
      <c r="D215" s="50"/>
      <c r="E215" s="50"/>
      <c r="F215" s="50"/>
      <c r="G215" s="11"/>
      <c r="H215" s="11"/>
      <c r="I215" s="11"/>
      <c r="J215" s="11"/>
      <c r="K215" s="11"/>
    </row>
    <row r="216" spans="1:11" ht="15">
      <c r="A216" s="64"/>
      <c r="B216" s="66"/>
      <c r="C216" s="50"/>
      <c r="D216" s="50"/>
      <c r="E216" s="50"/>
      <c r="F216" s="50"/>
      <c r="G216" s="11"/>
      <c r="H216" s="11"/>
      <c r="I216" s="11"/>
      <c r="J216" s="11"/>
      <c r="K216" s="11"/>
    </row>
    <row r="217" spans="1:11" ht="15">
      <c r="A217" s="64"/>
      <c r="B217" s="66"/>
      <c r="C217" s="50"/>
      <c r="D217" s="50"/>
      <c r="E217" s="50"/>
      <c r="F217" s="50"/>
      <c r="G217" s="11"/>
      <c r="H217" s="11"/>
      <c r="I217" s="11"/>
      <c r="J217" s="11"/>
      <c r="K217" s="11"/>
    </row>
    <row r="218" spans="1:11" ht="15">
      <c r="A218" s="64"/>
      <c r="B218" s="50"/>
      <c r="C218" s="50"/>
      <c r="D218" s="50"/>
      <c r="E218" s="50"/>
      <c r="F218" s="50"/>
      <c r="G218" s="11"/>
      <c r="H218" s="11"/>
      <c r="I218" s="11"/>
      <c r="J218" s="11"/>
      <c r="K218" s="11"/>
    </row>
    <row r="219" spans="1:11" ht="15">
      <c r="A219" s="64"/>
      <c r="B219" s="50"/>
      <c r="C219" s="50"/>
      <c r="D219" s="50"/>
      <c r="E219" s="50"/>
      <c r="F219" s="50"/>
      <c r="G219" s="11"/>
      <c r="H219" s="11"/>
      <c r="I219" s="11"/>
      <c r="J219" s="11"/>
      <c r="K219" s="11"/>
    </row>
    <row r="220" spans="1:11" ht="15">
      <c r="A220" s="64"/>
      <c r="B220" s="50"/>
      <c r="C220" s="50"/>
      <c r="D220" s="50"/>
      <c r="E220" s="50"/>
      <c r="F220" s="50"/>
      <c r="G220" s="11"/>
      <c r="H220" s="11"/>
      <c r="I220" s="11"/>
      <c r="J220" s="11"/>
      <c r="K220" s="11"/>
    </row>
    <row r="221" spans="1:11" ht="15">
      <c r="A221" s="64"/>
      <c r="B221" s="50"/>
      <c r="C221" s="50"/>
      <c r="D221" s="50"/>
      <c r="E221" s="50"/>
      <c r="F221" s="50"/>
      <c r="G221" s="11"/>
      <c r="H221" s="11"/>
      <c r="I221" s="11"/>
      <c r="J221" s="11"/>
      <c r="K221" s="11"/>
    </row>
    <row r="222" spans="1:11" ht="15">
      <c r="A222" s="64"/>
      <c r="B222" s="50"/>
      <c r="C222" s="50"/>
      <c r="D222" s="50"/>
      <c r="E222" s="50"/>
      <c r="F222" s="50"/>
      <c r="G222" s="11"/>
      <c r="H222" s="11"/>
      <c r="I222" s="11"/>
      <c r="J222" s="11"/>
      <c r="K222" s="11"/>
    </row>
    <row r="223" spans="1:11" ht="15">
      <c r="A223" s="64"/>
      <c r="B223" s="50"/>
      <c r="C223" s="50"/>
      <c r="D223" s="50"/>
      <c r="E223" s="50"/>
      <c r="F223" s="50"/>
      <c r="G223" s="11"/>
      <c r="H223" s="11"/>
      <c r="I223" s="11"/>
      <c r="J223" s="11"/>
      <c r="K223" s="11"/>
    </row>
    <row r="224" spans="1:11" ht="15">
      <c r="A224" s="64"/>
      <c r="B224" s="50"/>
      <c r="C224" s="50"/>
      <c r="D224" s="50"/>
      <c r="E224" s="50"/>
      <c r="F224" s="50"/>
      <c r="G224" s="11"/>
      <c r="H224" s="11"/>
      <c r="I224" s="11"/>
      <c r="J224" s="11"/>
      <c r="K224" s="11"/>
    </row>
    <row r="225" spans="1:11" ht="15">
      <c r="A225" s="64"/>
      <c r="B225" s="50"/>
      <c r="C225" s="50"/>
      <c r="D225" s="50"/>
      <c r="E225" s="50"/>
      <c r="F225" s="50"/>
      <c r="G225" s="11"/>
      <c r="H225" s="11"/>
      <c r="I225" s="11"/>
      <c r="J225" s="11"/>
      <c r="K225" s="11"/>
    </row>
    <row r="226" spans="1:11" ht="15">
      <c r="A226" s="64"/>
      <c r="B226" s="50"/>
      <c r="C226" s="50"/>
      <c r="D226" s="50"/>
      <c r="E226" s="50"/>
      <c r="F226" s="50"/>
      <c r="G226" s="11"/>
      <c r="H226" s="11"/>
      <c r="I226" s="11"/>
      <c r="J226" s="11"/>
      <c r="K226" s="11"/>
    </row>
    <row r="227" spans="1:11" ht="15">
      <c r="A227" s="64"/>
      <c r="B227" s="50"/>
      <c r="C227" s="50"/>
      <c r="D227" s="50"/>
      <c r="E227" s="50"/>
      <c r="F227" s="50"/>
      <c r="G227" s="11"/>
      <c r="H227" s="11"/>
      <c r="I227" s="11"/>
      <c r="J227" s="11"/>
      <c r="K227" s="11"/>
    </row>
    <row r="228" spans="1:11" ht="15">
      <c r="A228" s="64"/>
      <c r="B228" s="50"/>
      <c r="C228" s="50"/>
      <c r="D228" s="50"/>
      <c r="E228" s="50"/>
      <c r="F228" s="50"/>
      <c r="G228" s="11"/>
      <c r="H228" s="11"/>
      <c r="I228" s="11"/>
      <c r="J228" s="11"/>
      <c r="K228" s="11"/>
    </row>
    <row r="229" spans="1:11" ht="15">
      <c r="A229" s="64"/>
      <c r="B229" s="50"/>
      <c r="C229" s="50"/>
      <c r="D229" s="50"/>
      <c r="E229" s="50"/>
      <c r="F229" s="50"/>
      <c r="G229" s="11"/>
      <c r="H229" s="11"/>
      <c r="I229" s="11"/>
      <c r="J229" s="11"/>
      <c r="K229" s="11"/>
    </row>
    <row r="230" spans="1:11" ht="15">
      <c r="A230" s="64"/>
      <c r="B230" s="50"/>
      <c r="C230" s="50"/>
      <c r="D230" s="50"/>
      <c r="E230" s="50"/>
      <c r="F230" s="50"/>
      <c r="G230" s="11"/>
      <c r="H230" s="11"/>
      <c r="I230" s="11"/>
      <c r="J230" s="11"/>
      <c r="K230" s="11"/>
    </row>
    <row r="231" spans="1:11" ht="15">
      <c r="A231" s="64"/>
      <c r="B231" s="50"/>
      <c r="C231" s="50"/>
      <c r="D231" s="50"/>
      <c r="E231" s="50"/>
      <c r="F231" s="50"/>
      <c r="G231" s="11"/>
      <c r="H231" s="11"/>
      <c r="I231" s="11"/>
      <c r="J231" s="11"/>
      <c r="K231" s="11"/>
    </row>
    <row r="232" spans="1:11" ht="15">
      <c r="A232" s="64"/>
      <c r="B232" s="50"/>
      <c r="C232" s="50"/>
      <c r="D232" s="50"/>
      <c r="E232" s="50"/>
      <c r="F232" s="50"/>
      <c r="G232" s="11"/>
      <c r="H232" s="11"/>
      <c r="I232" s="11"/>
      <c r="J232" s="11"/>
      <c r="K232" s="11"/>
    </row>
    <row r="233" spans="1:11" ht="15">
      <c r="A233" s="64"/>
      <c r="B233" s="50"/>
      <c r="C233" s="50"/>
      <c r="D233" s="50"/>
      <c r="E233" s="50"/>
      <c r="F233" s="50"/>
      <c r="G233" s="11"/>
      <c r="H233" s="11"/>
      <c r="I233" s="11"/>
      <c r="J233" s="11"/>
      <c r="K233" s="11"/>
    </row>
    <row r="234" spans="1:11" ht="15">
      <c r="A234" s="64"/>
      <c r="B234" s="50"/>
      <c r="C234" s="50"/>
      <c r="D234" s="50"/>
      <c r="E234" s="50"/>
      <c r="F234" s="50"/>
      <c r="G234" s="11"/>
      <c r="H234" s="11"/>
      <c r="I234" s="11"/>
      <c r="J234" s="11"/>
      <c r="K234" s="11"/>
    </row>
    <row r="235" spans="1:11" ht="15">
      <c r="A235" s="64"/>
      <c r="B235" s="50"/>
      <c r="C235" s="50"/>
      <c r="D235" s="50"/>
      <c r="E235" s="50"/>
      <c r="F235" s="50"/>
      <c r="G235" s="11"/>
      <c r="H235" s="11"/>
      <c r="I235" s="11"/>
      <c r="J235" s="11"/>
      <c r="K235" s="11"/>
    </row>
    <row r="236" spans="1:11" ht="15">
      <c r="A236" s="64"/>
      <c r="B236" s="50"/>
      <c r="C236" s="50"/>
      <c r="D236" s="50"/>
      <c r="E236" s="50"/>
      <c r="F236" s="50"/>
      <c r="G236" s="11"/>
      <c r="H236" s="11"/>
      <c r="I236" s="11"/>
      <c r="J236" s="11"/>
      <c r="K236" s="11"/>
    </row>
    <row r="237" spans="1:11" ht="15">
      <c r="A237" s="64"/>
      <c r="B237" s="50"/>
      <c r="C237" s="50"/>
      <c r="D237" s="50"/>
      <c r="E237" s="50"/>
      <c r="F237" s="50"/>
      <c r="G237" s="11"/>
      <c r="H237" s="11"/>
      <c r="I237" s="11"/>
      <c r="J237" s="11"/>
      <c r="K237" s="11"/>
    </row>
    <row r="238" spans="1:11" ht="15">
      <c r="A238" s="64"/>
      <c r="B238" s="50"/>
      <c r="C238" s="50"/>
      <c r="D238" s="50"/>
      <c r="E238" s="50"/>
      <c r="F238" s="50"/>
      <c r="G238" s="11"/>
      <c r="H238" s="11"/>
      <c r="I238" s="11"/>
      <c r="J238" s="11"/>
      <c r="K238" s="11"/>
    </row>
    <row r="239" spans="1:11" ht="15">
      <c r="A239" s="64"/>
      <c r="B239" s="50"/>
      <c r="C239" s="50"/>
      <c r="D239" s="50"/>
      <c r="E239" s="50"/>
      <c r="F239" s="50"/>
      <c r="G239" s="11"/>
      <c r="H239" s="11"/>
      <c r="I239" s="11"/>
      <c r="J239" s="11"/>
      <c r="K239" s="11"/>
    </row>
    <row r="240" spans="1:11" ht="15">
      <c r="A240" s="64"/>
      <c r="B240" s="50"/>
      <c r="C240" s="50"/>
      <c r="D240" s="50"/>
      <c r="E240" s="50"/>
      <c r="F240" s="50"/>
      <c r="G240" s="11"/>
      <c r="H240" s="11"/>
      <c r="I240" s="11"/>
      <c r="J240" s="11"/>
      <c r="K240" s="11"/>
    </row>
    <row r="241" spans="1:11" ht="15">
      <c r="A241" s="64"/>
      <c r="B241" s="50"/>
      <c r="C241" s="50"/>
      <c r="D241" s="50"/>
      <c r="E241" s="50"/>
      <c r="F241" s="50"/>
      <c r="G241" s="11"/>
      <c r="H241" s="11"/>
      <c r="I241" s="11"/>
      <c r="J241" s="11"/>
      <c r="K241" s="11"/>
    </row>
    <row r="242" spans="1:11" ht="15">
      <c r="A242" s="64"/>
      <c r="B242" s="50"/>
      <c r="C242" s="50"/>
      <c r="D242" s="50"/>
      <c r="E242" s="50"/>
      <c r="F242" s="50"/>
      <c r="G242" s="11"/>
      <c r="H242" s="11"/>
      <c r="I242" s="11"/>
      <c r="J242" s="11"/>
      <c r="K242" s="11"/>
    </row>
    <row r="243" spans="1:11" ht="15">
      <c r="A243" s="64"/>
      <c r="B243" s="50"/>
      <c r="C243" s="50"/>
      <c r="D243" s="50"/>
      <c r="E243" s="50"/>
      <c r="F243" s="50"/>
      <c r="G243" s="11"/>
      <c r="H243" s="11"/>
      <c r="I243" s="11"/>
      <c r="J243" s="11"/>
      <c r="K243" s="11"/>
    </row>
    <row r="244" spans="1:11" ht="15">
      <c r="A244" s="64"/>
      <c r="B244" s="50"/>
      <c r="C244" s="50"/>
      <c r="D244" s="50"/>
      <c r="E244" s="50"/>
      <c r="F244" s="50"/>
      <c r="G244" s="11"/>
      <c r="H244" s="11"/>
      <c r="I244" s="11"/>
      <c r="J244" s="11"/>
      <c r="K244" s="11"/>
    </row>
    <row r="245" spans="1:11" ht="15">
      <c r="A245" s="64"/>
      <c r="B245" s="50"/>
      <c r="C245" s="50"/>
      <c r="D245" s="50"/>
      <c r="E245" s="50"/>
      <c r="F245" s="50"/>
      <c r="G245" s="11"/>
      <c r="H245" s="11"/>
      <c r="I245" s="11"/>
      <c r="J245" s="11"/>
      <c r="K245" s="11"/>
    </row>
    <row r="246" spans="1:11" ht="15">
      <c r="A246" s="64"/>
      <c r="B246" s="50"/>
      <c r="C246" s="50"/>
      <c r="D246" s="50"/>
      <c r="E246" s="50"/>
      <c r="F246" s="50"/>
      <c r="G246" s="11"/>
      <c r="H246" s="11"/>
      <c r="I246" s="11"/>
      <c r="J246" s="11"/>
      <c r="K246" s="11"/>
    </row>
    <row r="247" spans="1:11" ht="15">
      <c r="A247" s="64"/>
      <c r="B247" s="50"/>
      <c r="C247" s="50"/>
      <c r="D247" s="50"/>
      <c r="E247" s="50"/>
      <c r="F247" s="50"/>
      <c r="G247" s="11"/>
      <c r="H247" s="11"/>
      <c r="I247" s="11"/>
      <c r="J247" s="11"/>
      <c r="K247" s="11"/>
    </row>
    <row r="248" spans="1:11" ht="15">
      <c r="A248" s="64"/>
      <c r="B248" s="50"/>
      <c r="C248" s="50"/>
      <c r="D248" s="50"/>
      <c r="E248" s="50"/>
      <c r="F248" s="50"/>
      <c r="G248" s="11"/>
      <c r="H248" s="11"/>
      <c r="I248" s="11"/>
      <c r="J248" s="11"/>
      <c r="K248" s="11"/>
    </row>
    <row r="249" spans="1:11" ht="15">
      <c r="A249" s="64"/>
      <c r="B249" s="50"/>
      <c r="C249" s="50"/>
      <c r="D249" s="50"/>
      <c r="E249" s="50"/>
      <c r="F249" s="50"/>
      <c r="G249" s="11"/>
      <c r="H249" s="11"/>
      <c r="I249" s="11"/>
      <c r="J249" s="11"/>
      <c r="K249" s="11"/>
    </row>
    <row r="250" spans="1:11" ht="15">
      <c r="A250" s="64"/>
      <c r="B250" s="50"/>
      <c r="C250" s="50"/>
      <c r="D250" s="50"/>
      <c r="E250" s="50"/>
      <c r="F250" s="50"/>
      <c r="G250" s="11"/>
      <c r="H250" s="11"/>
      <c r="I250" s="11"/>
      <c r="J250" s="11"/>
      <c r="K250" s="11"/>
    </row>
    <row r="251" spans="1:11" ht="15">
      <c r="A251" s="64"/>
      <c r="B251" s="50"/>
      <c r="C251" s="50"/>
      <c r="D251" s="50"/>
      <c r="E251" s="50"/>
      <c r="F251" s="50"/>
      <c r="G251" s="11"/>
      <c r="H251" s="11"/>
      <c r="I251" s="11"/>
      <c r="J251" s="11"/>
      <c r="K251" s="11"/>
    </row>
    <row r="252" spans="1:11" ht="15">
      <c r="A252" s="64"/>
      <c r="B252" s="50"/>
      <c r="C252" s="50"/>
      <c r="D252" s="50"/>
      <c r="E252" s="50"/>
      <c r="F252" s="50"/>
      <c r="G252" s="11"/>
      <c r="H252" s="11"/>
      <c r="I252" s="11"/>
      <c r="J252" s="11"/>
      <c r="K252" s="11"/>
    </row>
    <row r="253" spans="1:11" ht="15">
      <c r="A253" s="64"/>
      <c r="B253" s="50"/>
      <c r="C253" s="50"/>
      <c r="D253" s="50"/>
      <c r="E253" s="50"/>
      <c r="F253" s="50"/>
      <c r="G253" s="11"/>
      <c r="H253" s="11"/>
      <c r="I253" s="11"/>
      <c r="J253" s="11"/>
      <c r="K253" s="11"/>
    </row>
    <row r="254" spans="1:11" ht="15">
      <c r="A254" s="64"/>
      <c r="B254" s="50"/>
      <c r="C254" s="50"/>
      <c r="D254" s="50"/>
      <c r="E254" s="50"/>
      <c r="F254" s="50"/>
      <c r="G254" s="11"/>
      <c r="H254" s="11"/>
      <c r="I254" s="11"/>
      <c r="J254" s="11"/>
      <c r="K254" s="11"/>
    </row>
    <row r="255" spans="1:11" ht="15">
      <c r="A255" s="50"/>
      <c r="B255" s="50"/>
      <c r="C255" s="50"/>
      <c r="D255" s="50"/>
      <c r="E255" s="50"/>
      <c r="F255" s="50"/>
      <c r="G255" s="11"/>
      <c r="H255" s="11"/>
      <c r="I255" s="11"/>
      <c r="J255" s="11"/>
      <c r="K255" s="11"/>
    </row>
    <row r="256" spans="1:11" ht="15">
      <c r="A256" s="50"/>
      <c r="B256" s="50"/>
      <c r="C256" s="50"/>
      <c r="D256" s="50"/>
      <c r="E256" s="50"/>
      <c r="F256" s="50"/>
      <c r="G256" s="11"/>
      <c r="H256" s="11"/>
      <c r="I256" s="11"/>
      <c r="J256" s="11"/>
      <c r="K256" s="11"/>
    </row>
    <row r="257" spans="1:11" ht="15">
      <c r="A257" s="50"/>
      <c r="B257" s="50"/>
      <c r="C257" s="50"/>
      <c r="D257" s="50"/>
      <c r="E257" s="50"/>
      <c r="F257" s="50"/>
      <c r="G257" s="11"/>
      <c r="H257" s="11"/>
      <c r="I257" s="11"/>
      <c r="J257" s="11"/>
      <c r="K257" s="11"/>
    </row>
    <row r="258" spans="1:11" ht="15">
      <c r="A258" s="50"/>
      <c r="B258" s="50"/>
      <c r="C258" s="50"/>
      <c r="D258" s="50"/>
      <c r="E258" s="50"/>
      <c r="F258" s="50"/>
      <c r="G258" s="11"/>
      <c r="H258" s="11"/>
      <c r="I258" s="11"/>
      <c r="J258" s="11"/>
      <c r="K258" s="11"/>
    </row>
    <row r="259" spans="1:11" ht="15">
      <c r="A259" s="50"/>
      <c r="B259" s="50"/>
      <c r="C259" s="50"/>
      <c r="D259" s="50"/>
      <c r="E259" s="50"/>
      <c r="F259" s="50"/>
      <c r="G259" s="11"/>
      <c r="H259" s="11"/>
      <c r="I259" s="11"/>
      <c r="J259" s="11"/>
      <c r="K259" s="11"/>
    </row>
    <row r="260" spans="1:11" ht="15">
      <c r="A260" s="50"/>
      <c r="B260" s="50"/>
      <c r="C260" s="50"/>
      <c r="D260" s="50"/>
      <c r="E260" s="50"/>
      <c r="F260" s="50"/>
      <c r="G260" s="11"/>
      <c r="H260" s="11"/>
      <c r="I260" s="11"/>
      <c r="J260" s="11"/>
      <c r="K260" s="11"/>
    </row>
    <row r="261" spans="1:11" ht="15">
      <c r="A261" s="50"/>
      <c r="B261" s="50"/>
      <c r="C261" s="50"/>
      <c r="D261" s="50"/>
      <c r="E261" s="50"/>
      <c r="F261" s="50"/>
      <c r="G261" s="11"/>
      <c r="H261" s="11"/>
      <c r="I261" s="11"/>
      <c r="J261" s="11"/>
      <c r="K261" s="11"/>
    </row>
    <row r="262" spans="1:11" ht="15">
      <c r="A262" s="50"/>
      <c r="B262" s="50"/>
      <c r="C262" s="50"/>
      <c r="D262" s="50"/>
      <c r="E262" s="50"/>
      <c r="F262" s="50"/>
      <c r="G262" s="11"/>
      <c r="H262" s="11"/>
      <c r="I262" s="11"/>
      <c r="J262" s="11"/>
      <c r="K262" s="11"/>
    </row>
    <row r="263" spans="1:11" ht="15">
      <c r="A263" s="50"/>
      <c r="B263" s="50"/>
      <c r="C263" s="50"/>
      <c r="D263" s="50"/>
      <c r="E263" s="50"/>
      <c r="F263" s="50"/>
      <c r="G263" s="11"/>
      <c r="H263" s="11"/>
      <c r="I263" s="11"/>
      <c r="J263" s="11"/>
      <c r="K263" s="11"/>
    </row>
    <row r="264" spans="1:11" ht="15">
      <c r="A264" s="50"/>
      <c r="B264" s="50"/>
      <c r="C264" s="50"/>
      <c r="D264" s="50"/>
      <c r="E264" s="50"/>
      <c r="F264" s="50"/>
      <c r="G264" s="11"/>
      <c r="H264" s="11"/>
      <c r="I264" s="11"/>
      <c r="J264" s="11"/>
      <c r="K264" s="11"/>
    </row>
    <row r="265" spans="1:11" ht="15">
      <c r="A265" s="50"/>
      <c r="B265" s="50"/>
      <c r="C265" s="50"/>
      <c r="D265" s="50"/>
      <c r="E265" s="50"/>
      <c r="F265" s="50"/>
      <c r="G265" s="11"/>
      <c r="H265" s="11"/>
      <c r="I265" s="11"/>
      <c r="J265" s="11"/>
      <c r="K265" s="11"/>
    </row>
    <row r="266" spans="1:11" ht="15">
      <c r="A266" s="50"/>
      <c r="B266" s="50"/>
      <c r="C266" s="50"/>
      <c r="D266" s="50"/>
      <c r="E266" s="50"/>
      <c r="F266" s="50"/>
      <c r="G266" s="11"/>
      <c r="H266" s="11"/>
      <c r="I266" s="11"/>
      <c r="J266" s="11"/>
      <c r="K266" s="11"/>
    </row>
    <row r="267" spans="1:11" ht="15">
      <c r="A267" s="50"/>
      <c r="B267" s="50"/>
      <c r="C267" s="50"/>
      <c r="D267" s="50"/>
      <c r="E267" s="50"/>
      <c r="F267" s="50"/>
      <c r="G267" s="11"/>
      <c r="H267" s="11"/>
      <c r="I267" s="11"/>
      <c r="J267" s="11"/>
      <c r="K267" s="11"/>
    </row>
    <row r="268" spans="1:11" ht="15">
      <c r="A268" s="50"/>
      <c r="B268" s="50"/>
      <c r="C268" s="50"/>
      <c r="D268" s="50"/>
      <c r="E268" s="50"/>
      <c r="F268" s="50"/>
      <c r="G268" s="11"/>
      <c r="H268" s="11"/>
      <c r="I268" s="11"/>
      <c r="J268" s="11"/>
      <c r="K268" s="11"/>
    </row>
    <row r="269" spans="1:11" ht="15">
      <c r="A269" s="50"/>
      <c r="B269" s="50"/>
      <c r="C269" s="50"/>
      <c r="D269" s="50"/>
      <c r="E269" s="50"/>
      <c r="F269" s="50"/>
      <c r="G269" s="11"/>
      <c r="H269" s="11"/>
      <c r="I269" s="11"/>
      <c r="J269" s="11"/>
      <c r="K269" s="11"/>
    </row>
    <row r="270" spans="1:11" ht="15">
      <c r="A270" s="50"/>
      <c r="B270" s="50"/>
      <c r="C270" s="50"/>
      <c r="D270" s="50"/>
      <c r="E270" s="50"/>
      <c r="F270" s="50"/>
      <c r="G270" s="11"/>
      <c r="H270" s="11"/>
      <c r="I270" s="11"/>
      <c r="J270" s="11"/>
      <c r="K270" s="11"/>
    </row>
    <row r="271" spans="1:11" ht="15">
      <c r="A271" s="50"/>
      <c r="B271" s="50"/>
      <c r="C271" s="50"/>
      <c r="D271" s="50"/>
      <c r="E271" s="50"/>
      <c r="F271" s="50"/>
      <c r="G271" s="11"/>
      <c r="H271" s="11"/>
      <c r="I271" s="11"/>
      <c r="J271" s="11"/>
      <c r="K271" s="11"/>
    </row>
    <row r="272" spans="1:11" ht="15">
      <c r="A272" s="50"/>
      <c r="B272" s="50"/>
      <c r="C272" s="50"/>
      <c r="D272" s="50"/>
      <c r="E272" s="50"/>
      <c r="F272" s="50"/>
      <c r="G272" s="11"/>
      <c r="H272" s="11"/>
      <c r="I272" s="11"/>
      <c r="J272" s="11"/>
      <c r="K272" s="11"/>
    </row>
    <row r="273" spans="1:11" ht="15">
      <c r="A273" s="50"/>
      <c r="B273" s="50"/>
      <c r="C273" s="50"/>
      <c r="D273" s="50"/>
      <c r="E273" s="50"/>
      <c r="F273" s="50"/>
      <c r="G273" s="11"/>
      <c r="H273" s="11"/>
      <c r="I273" s="11"/>
      <c r="J273" s="11"/>
      <c r="K273" s="11"/>
    </row>
    <row r="274" spans="1:11" ht="15">
      <c r="A274" s="50"/>
      <c r="B274" s="50"/>
      <c r="C274" s="50"/>
      <c r="D274" s="50"/>
      <c r="E274" s="50"/>
      <c r="F274" s="50"/>
      <c r="G274" s="11"/>
      <c r="H274" s="11"/>
      <c r="I274" s="11"/>
      <c r="J274" s="11"/>
      <c r="K274" s="11"/>
    </row>
    <row r="275" spans="1:11" ht="15">
      <c r="A275" s="50"/>
      <c r="B275" s="50"/>
      <c r="C275" s="50"/>
      <c r="D275" s="50"/>
      <c r="E275" s="50"/>
      <c r="F275" s="50"/>
      <c r="G275" s="11"/>
      <c r="H275" s="11"/>
      <c r="I275" s="11"/>
      <c r="J275" s="11"/>
      <c r="K275" s="11"/>
    </row>
    <row r="276" spans="1:11" ht="15">
      <c r="A276" s="50"/>
      <c r="B276" s="50"/>
      <c r="C276" s="50"/>
      <c r="D276" s="50"/>
      <c r="E276" s="50"/>
      <c r="F276" s="50"/>
      <c r="G276" s="11"/>
      <c r="H276" s="11"/>
      <c r="I276" s="11"/>
      <c r="J276" s="11"/>
      <c r="K276" s="11"/>
    </row>
    <row r="277" spans="1:11" ht="15">
      <c r="A277" s="50"/>
      <c r="B277" s="50"/>
      <c r="C277" s="50"/>
      <c r="D277" s="50"/>
      <c r="E277" s="50"/>
      <c r="F277" s="50"/>
      <c r="G277" s="11"/>
      <c r="H277" s="11"/>
      <c r="I277" s="11"/>
      <c r="J277" s="11"/>
      <c r="K277" s="11"/>
    </row>
    <row r="278" spans="1:11" ht="15">
      <c r="A278" s="50"/>
      <c r="B278" s="50"/>
      <c r="C278" s="50"/>
      <c r="D278" s="50"/>
      <c r="E278" s="50"/>
      <c r="F278" s="50"/>
      <c r="G278" s="11"/>
      <c r="H278" s="11"/>
      <c r="I278" s="11"/>
      <c r="J278" s="11"/>
      <c r="K278" s="11"/>
    </row>
    <row r="279" spans="1:11" ht="15">
      <c r="A279" s="50"/>
      <c r="B279" s="50"/>
      <c r="C279" s="50"/>
      <c r="D279" s="50"/>
      <c r="E279" s="50"/>
      <c r="F279" s="50"/>
      <c r="G279" s="11"/>
      <c r="H279" s="11"/>
      <c r="I279" s="11"/>
      <c r="J279" s="11"/>
      <c r="K279" s="11"/>
    </row>
    <row r="280" spans="1:11" ht="15">
      <c r="A280" s="50"/>
      <c r="B280" s="50"/>
      <c r="C280" s="50"/>
      <c r="D280" s="50"/>
      <c r="E280" s="50"/>
      <c r="F280" s="50"/>
      <c r="G280" s="11"/>
      <c r="H280" s="11"/>
      <c r="I280" s="11"/>
      <c r="J280" s="11"/>
      <c r="K280" s="11"/>
    </row>
    <row r="281" spans="1:11" ht="15">
      <c r="A281" s="50"/>
      <c r="B281" s="50"/>
      <c r="C281" s="50"/>
      <c r="D281" s="50"/>
      <c r="E281" s="50"/>
      <c r="F281" s="50"/>
      <c r="G281" s="11"/>
      <c r="H281" s="11"/>
      <c r="I281" s="11"/>
      <c r="J281" s="11"/>
      <c r="K281" s="11"/>
    </row>
    <row r="282" spans="1:11" ht="15">
      <c r="A282" s="50"/>
      <c r="B282" s="50"/>
      <c r="C282" s="50"/>
      <c r="D282" s="50"/>
      <c r="E282" s="50"/>
      <c r="F282" s="50"/>
      <c r="G282" s="11"/>
      <c r="H282" s="11"/>
      <c r="I282" s="11"/>
      <c r="J282" s="11"/>
      <c r="K282" s="11"/>
    </row>
    <row r="283" spans="1:11" ht="15">
      <c r="A283" s="50"/>
      <c r="B283" s="50"/>
      <c r="C283" s="50"/>
      <c r="D283" s="50"/>
      <c r="E283" s="50"/>
      <c r="F283" s="50"/>
      <c r="G283" s="11"/>
      <c r="H283" s="11"/>
      <c r="I283" s="11"/>
      <c r="J283" s="11"/>
      <c r="K283" s="11"/>
    </row>
    <row r="284" spans="1:11" ht="15">
      <c r="A284" s="50"/>
      <c r="B284" s="50"/>
      <c r="C284" s="50"/>
      <c r="D284" s="50"/>
      <c r="E284" s="50"/>
      <c r="F284" s="50"/>
      <c r="G284" s="11"/>
      <c r="H284" s="11"/>
      <c r="I284" s="11"/>
      <c r="J284" s="11"/>
      <c r="K284" s="11"/>
    </row>
    <row r="285" spans="1:11" ht="15">
      <c r="A285" s="50"/>
      <c r="B285" s="50"/>
      <c r="C285" s="50"/>
      <c r="D285" s="50"/>
      <c r="E285" s="50"/>
      <c r="F285" s="50"/>
      <c r="G285" s="11"/>
      <c r="H285" s="11"/>
      <c r="I285" s="11"/>
      <c r="J285" s="11"/>
      <c r="K285" s="11"/>
    </row>
    <row r="286" spans="1:11" ht="15">
      <c r="A286" s="50"/>
      <c r="B286" s="50"/>
      <c r="C286" s="50"/>
      <c r="D286" s="50"/>
      <c r="E286" s="50"/>
      <c r="F286" s="50"/>
      <c r="G286" s="11"/>
      <c r="H286" s="11"/>
      <c r="I286" s="11"/>
      <c r="J286" s="11"/>
      <c r="K286" s="11"/>
    </row>
    <row r="287" spans="1:11" ht="15">
      <c r="A287" s="50"/>
      <c r="B287" s="50"/>
      <c r="C287" s="50"/>
      <c r="D287" s="50"/>
      <c r="E287" s="50"/>
      <c r="F287" s="50"/>
      <c r="G287" s="11"/>
      <c r="H287" s="11"/>
      <c r="I287" s="11"/>
      <c r="J287" s="11"/>
      <c r="K287" s="11"/>
    </row>
    <row r="288" spans="1:11" ht="15">
      <c r="A288" s="50"/>
      <c r="B288" s="50"/>
      <c r="C288" s="50"/>
      <c r="D288" s="50"/>
      <c r="E288" s="50"/>
      <c r="F288" s="50"/>
      <c r="G288" s="11"/>
      <c r="H288" s="11"/>
      <c r="I288" s="11"/>
      <c r="J288" s="11"/>
      <c r="K288" s="11"/>
    </row>
    <row r="289" spans="1:11" ht="15">
      <c r="A289" s="50"/>
      <c r="B289" s="50"/>
      <c r="C289" s="50"/>
      <c r="D289" s="50"/>
      <c r="E289" s="50"/>
      <c r="F289" s="50"/>
      <c r="G289" s="11"/>
      <c r="H289" s="11"/>
      <c r="I289" s="11"/>
      <c r="J289" s="11"/>
      <c r="K289" s="11"/>
    </row>
    <row r="290" spans="1:11" ht="15">
      <c r="A290" s="50"/>
      <c r="B290" s="50"/>
      <c r="C290" s="50"/>
      <c r="D290" s="50"/>
      <c r="E290" s="50"/>
      <c r="F290" s="50"/>
      <c r="G290" s="11"/>
      <c r="H290" s="11"/>
      <c r="I290" s="11"/>
      <c r="J290" s="11"/>
      <c r="K290" s="11"/>
    </row>
    <row r="291" spans="1:11" ht="15">
      <c r="A291" s="50"/>
      <c r="B291" s="50"/>
      <c r="C291" s="50"/>
      <c r="D291" s="50"/>
      <c r="E291" s="50"/>
      <c r="F291" s="50"/>
      <c r="G291" s="11"/>
      <c r="H291" s="11"/>
      <c r="I291" s="11"/>
      <c r="J291" s="11"/>
      <c r="K291" s="11"/>
    </row>
    <row r="292" spans="1:11" ht="15">
      <c r="A292" s="50"/>
      <c r="B292" s="50"/>
      <c r="C292" s="50"/>
      <c r="D292" s="50"/>
      <c r="E292" s="50"/>
      <c r="F292" s="50"/>
      <c r="G292" s="11"/>
      <c r="H292" s="11"/>
      <c r="I292" s="11"/>
      <c r="J292" s="11"/>
      <c r="K292" s="11"/>
    </row>
    <row r="293" spans="1:11" ht="15">
      <c r="A293" s="50"/>
      <c r="B293" s="50"/>
      <c r="C293" s="50"/>
      <c r="D293" s="50"/>
      <c r="E293" s="50"/>
      <c r="F293" s="50"/>
      <c r="G293" s="11"/>
      <c r="H293" s="11"/>
      <c r="I293" s="11"/>
      <c r="J293" s="11"/>
      <c r="K293" s="11"/>
    </row>
    <row r="294" spans="1:11" ht="15">
      <c r="A294" s="50"/>
      <c r="B294" s="50"/>
      <c r="C294" s="50"/>
      <c r="D294" s="50"/>
      <c r="E294" s="50"/>
      <c r="F294" s="50"/>
      <c r="G294" s="11"/>
      <c r="H294" s="11"/>
      <c r="I294" s="11"/>
      <c r="J294" s="11"/>
      <c r="K294" s="11"/>
    </row>
    <row r="295" spans="1:11" ht="15">
      <c r="A295" s="50"/>
      <c r="B295" s="50"/>
      <c r="C295" s="50"/>
      <c r="D295" s="50"/>
      <c r="E295" s="50"/>
      <c r="F295" s="50"/>
      <c r="G295" s="11"/>
      <c r="H295" s="11"/>
      <c r="I295" s="11"/>
      <c r="J295" s="11"/>
      <c r="K295" s="11"/>
    </row>
    <row r="296" spans="1:11" ht="15">
      <c r="A296" s="50"/>
      <c r="B296" s="50"/>
      <c r="C296" s="50"/>
      <c r="D296" s="50"/>
      <c r="E296" s="50"/>
      <c r="F296" s="50"/>
      <c r="G296" s="11"/>
      <c r="H296" s="11"/>
      <c r="I296" s="11"/>
      <c r="J296" s="11"/>
      <c r="K296" s="11"/>
    </row>
    <row r="297" spans="1:11" ht="15">
      <c r="A297" s="50"/>
      <c r="B297" s="50"/>
      <c r="C297" s="50"/>
      <c r="D297" s="50"/>
      <c r="E297" s="50"/>
      <c r="F297" s="50"/>
      <c r="G297" s="11"/>
      <c r="H297" s="11"/>
      <c r="I297" s="11"/>
      <c r="J297" s="11"/>
      <c r="K297" s="11"/>
    </row>
    <row r="298" spans="1:11" ht="15">
      <c r="A298" s="50"/>
      <c r="B298" s="50"/>
      <c r="C298" s="50"/>
      <c r="D298" s="50"/>
      <c r="E298" s="50"/>
      <c r="F298" s="50"/>
      <c r="G298" s="11"/>
      <c r="H298" s="11"/>
      <c r="I298" s="11"/>
      <c r="J298" s="11"/>
      <c r="K298" s="11"/>
    </row>
    <row r="299" spans="1:11" ht="15">
      <c r="A299" s="50"/>
      <c r="B299" s="50"/>
      <c r="C299" s="50"/>
      <c r="D299" s="50"/>
      <c r="E299" s="50"/>
      <c r="F299" s="50"/>
      <c r="G299" s="11"/>
      <c r="H299" s="11"/>
      <c r="I299" s="11"/>
      <c r="J299" s="11"/>
      <c r="K299" s="11"/>
    </row>
    <row r="300" spans="1:11" ht="15">
      <c r="A300" s="50"/>
      <c r="B300" s="50"/>
      <c r="C300" s="50"/>
      <c r="D300" s="50"/>
      <c r="E300" s="50"/>
      <c r="F300" s="50"/>
      <c r="G300" s="11"/>
      <c r="H300" s="11"/>
      <c r="I300" s="11"/>
      <c r="J300" s="11"/>
      <c r="K300" s="11"/>
    </row>
    <row r="301" spans="1:11" ht="15">
      <c r="A301" s="50"/>
      <c r="B301" s="50"/>
      <c r="C301" s="50"/>
      <c r="D301" s="50"/>
      <c r="E301" s="50"/>
      <c r="F301" s="50"/>
      <c r="G301" s="11"/>
      <c r="H301" s="11"/>
      <c r="I301" s="11"/>
      <c r="J301" s="11"/>
      <c r="K301" s="11"/>
    </row>
    <row r="302" spans="1:11" ht="15">
      <c r="A302" s="50"/>
      <c r="B302" s="50"/>
      <c r="C302" s="50"/>
      <c r="D302" s="50"/>
      <c r="E302" s="50"/>
      <c r="F302" s="50"/>
      <c r="G302" s="11"/>
      <c r="H302" s="11"/>
      <c r="I302" s="11"/>
      <c r="J302" s="11"/>
      <c r="K302" s="11"/>
    </row>
    <row r="303" spans="1:11" ht="15">
      <c r="A303" s="50"/>
      <c r="B303" s="50"/>
      <c r="C303" s="50"/>
      <c r="D303" s="50"/>
      <c r="E303" s="50"/>
      <c r="F303" s="50"/>
      <c r="G303" s="11"/>
      <c r="H303" s="11"/>
      <c r="I303" s="11"/>
      <c r="J303" s="11"/>
      <c r="K303" s="11"/>
    </row>
    <row r="304" spans="1:11" ht="15">
      <c r="A304" s="50"/>
      <c r="B304" s="50"/>
      <c r="C304" s="50"/>
      <c r="D304" s="50"/>
      <c r="E304" s="50"/>
      <c r="F304" s="50"/>
      <c r="G304" s="11"/>
      <c r="H304" s="11"/>
      <c r="I304" s="11"/>
      <c r="J304" s="11"/>
      <c r="K304" s="11"/>
    </row>
    <row r="305" spans="1:11" ht="15">
      <c r="A305" s="50"/>
      <c r="B305" s="50"/>
      <c r="C305" s="50"/>
      <c r="D305" s="50"/>
      <c r="E305" s="50"/>
      <c r="F305" s="50"/>
      <c r="G305" s="11"/>
      <c r="H305" s="11"/>
      <c r="I305" s="11"/>
      <c r="J305" s="11"/>
      <c r="K305" s="11"/>
    </row>
    <row r="306" spans="1:11" ht="15">
      <c r="A306" s="50"/>
      <c r="B306" s="50"/>
      <c r="C306" s="50"/>
      <c r="D306" s="50"/>
      <c r="E306" s="50"/>
      <c r="F306" s="50"/>
      <c r="G306" s="11"/>
      <c r="H306" s="11"/>
      <c r="I306" s="11"/>
      <c r="J306" s="11"/>
      <c r="K306" s="11"/>
    </row>
    <row r="307" spans="1:11" ht="15">
      <c r="A307" s="50"/>
      <c r="B307" s="50"/>
      <c r="C307" s="50"/>
      <c r="D307" s="50"/>
      <c r="E307" s="50"/>
      <c r="F307" s="50"/>
      <c r="G307" s="11"/>
      <c r="H307" s="11"/>
      <c r="I307" s="11"/>
      <c r="J307" s="11"/>
      <c r="K307" s="11"/>
    </row>
    <row r="308" spans="1:11" ht="15">
      <c r="A308" s="50"/>
      <c r="B308" s="50"/>
      <c r="C308" s="50"/>
      <c r="D308" s="50"/>
      <c r="E308" s="50"/>
      <c r="F308" s="50"/>
      <c r="G308" s="11"/>
      <c r="H308" s="11"/>
      <c r="I308" s="11"/>
      <c r="J308" s="11"/>
      <c r="K308" s="11"/>
    </row>
    <row r="309" spans="1:11" ht="15">
      <c r="A309" s="50"/>
      <c r="B309" s="50"/>
      <c r="C309" s="50"/>
      <c r="D309" s="50"/>
      <c r="E309" s="50"/>
      <c r="F309" s="50"/>
      <c r="G309" s="11"/>
      <c r="H309" s="11"/>
      <c r="I309" s="11"/>
      <c r="J309" s="11"/>
      <c r="K309" s="11"/>
    </row>
    <row r="310" spans="1:11" ht="15">
      <c r="A310" s="50"/>
      <c r="B310" s="50"/>
      <c r="C310" s="50"/>
      <c r="D310" s="50"/>
      <c r="E310" s="50"/>
      <c r="F310" s="50"/>
      <c r="G310" s="11"/>
      <c r="H310" s="11"/>
      <c r="I310" s="11"/>
      <c r="J310" s="11"/>
      <c r="K310" s="11"/>
    </row>
    <row r="311" spans="1:11" ht="15">
      <c r="A311" s="50"/>
      <c r="B311" s="50"/>
      <c r="C311" s="50"/>
      <c r="D311" s="50"/>
      <c r="E311" s="50"/>
      <c r="F311" s="50"/>
      <c r="G311" s="11"/>
      <c r="H311" s="11"/>
      <c r="I311" s="11"/>
      <c r="J311" s="11"/>
      <c r="K311" s="11"/>
    </row>
    <row r="312" spans="1:11" ht="15">
      <c r="A312" s="50"/>
      <c r="B312" s="50"/>
      <c r="C312" s="50"/>
      <c r="D312" s="50"/>
      <c r="E312" s="50"/>
      <c r="F312" s="50"/>
      <c r="G312" s="11"/>
      <c r="H312" s="11"/>
      <c r="I312" s="11"/>
      <c r="J312" s="11"/>
      <c r="K312" s="11"/>
    </row>
    <row r="313" spans="1:11" ht="15">
      <c r="A313" s="50"/>
      <c r="B313" s="50"/>
      <c r="C313" s="50"/>
      <c r="D313" s="50"/>
      <c r="E313" s="50"/>
      <c r="F313" s="50"/>
      <c r="G313" s="11"/>
      <c r="H313" s="11"/>
      <c r="I313" s="11"/>
      <c r="J313" s="11"/>
      <c r="K313" s="11"/>
    </row>
    <row r="314" spans="1:11" ht="15">
      <c r="A314" s="50"/>
      <c r="B314" s="50"/>
      <c r="C314" s="50"/>
      <c r="D314" s="50"/>
      <c r="E314" s="50"/>
      <c r="F314" s="50"/>
      <c r="G314" s="11"/>
      <c r="H314" s="11"/>
      <c r="I314" s="11"/>
      <c r="J314" s="11"/>
      <c r="K314" s="11"/>
    </row>
    <row r="315" spans="1:11" ht="15">
      <c r="A315" s="50"/>
      <c r="B315" s="50"/>
      <c r="C315" s="50"/>
      <c r="D315" s="50"/>
      <c r="E315" s="50"/>
      <c r="F315" s="50"/>
      <c r="G315" s="11"/>
      <c r="H315" s="11"/>
      <c r="I315" s="11"/>
      <c r="J315" s="11"/>
      <c r="K315" s="11"/>
    </row>
    <row r="316" spans="1:11" ht="15">
      <c r="A316" s="50"/>
      <c r="B316" s="50"/>
      <c r="C316" s="50"/>
      <c r="D316" s="50"/>
      <c r="E316" s="50"/>
      <c r="F316" s="50"/>
      <c r="G316" s="11"/>
      <c r="H316" s="11"/>
      <c r="I316" s="11"/>
      <c r="J316" s="11"/>
      <c r="K316" s="11"/>
    </row>
    <row r="317" spans="1:11" ht="15">
      <c r="A317" s="50"/>
      <c r="B317" s="50"/>
      <c r="C317" s="50"/>
      <c r="D317" s="50"/>
      <c r="E317" s="50"/>
      <c r="F317" s="50"/>
      <c r="G317" s="11"/>
      <c r="H317" s="11"/>
      <c r="I317" s="11"/>
      <c r="J317" s="11"/>
      <c r="K317" s="11"/>
    </row>
    <row r="318" spans="1:11" ht="15">
      <c r="A318" s="50"/>
      <c r="B318" s="50"/>
      <c r="C318" s="50"/>
      <c r="D318" s="50"/>
      <c r="E318" s="50"/>
      <c r="F318" s="50"/>
      <c r="G318" s="11"/>
      <c r="H318" s="11"/>
      <c r="I318" s="11"/>
      <c r="J318" s="11"/>
      <c r="K318" s="11"/>
    </row>
    <row r="319" spans="1:11" ht="15">
      <c r="A319" s="50"/>
      <c r="B319" s="50"/>
      <c r="C319" s="50"/>
      <c r="D319" s="50"/>
      <c r="E319" s="50"/>
      <c r="F319" s="50"/>
      <c r="G319" s="11"/>
      <c r="H319" s="11"/>
      <c r="I319" s="11"/>
      <c r="J319" s="11"/>
      <c r="K319" s="11"/>
    </row>
    <row r="320" spans="1:11" ht="15">
      <c r="A320" s="50"/>
      <c r="B320" s="50"/>
      <c r="C320" s="50"/>
      <c r="D320" s="50"/>
      <c r="E320" s="50"/>
      <c r="F320" s="50"/>
      <c r="G320" s="11"/>
      <c r="H320" s="11"/>
      <c r="I320" s="11"/>
      <c r="J320" s="11"/>
      <c r="K320" s="11"/>
    </row>
    <row r="321" spans="1:11" ht="15">
      <c r="A321" s="50"/>
      <c r="B321" s="50"/>
      <c r="C321" s="50"/>
      <c r="D321" s="50"/>
      <c r="E321" s="50"/>
      <c r="F321" s="50"/>
      <c r="G321" s="11"/>
      <c r="H321" s="11"/>
      <c r="I321" s="11"/>
      <c r="J321" s="11"/>
      <c r="K321" s="11"/>
    </row>
    <row r="322" spans="1:11" ht="15">
      <c r="A322" s="50"/>
      <c r="B322" s="50"/>
      <c r="C322" s="50"/>
      <c r="D322" s="50"/>
      <c r="E322" s="50"/>
      <c r="F322" s="50"/>
      <c r="G322" s="11"/>
      <c r="H322" s="11"/>
      <c r="I322" s="11"/>
      <c r="J322" s="11"/>
      <c r="K322" s="11"/>
    </row>
    <row r="323" spans="1:11" ht="15">
      <c r="A323" s="50"/>
      <c r="B323" s="50"/>
      <c r="C323" s="50"/>
      <c r="D323" s="50"/>
      <c r="E323" s="50"/>
      <c r="F323" s="50"/>
      <c r="G323" s="11"/>
      <c r="H323" s="11"/>
      <c r="I323" s="11"/>
      <c r="J323" s="11"/>
      <c r="K323" s="11"/>
    </row>
    <row r="324" spans="1:11" ht="15">
      <c r="A324" s="50"/>
      <c r="B324" s="50"/>
      <c r="C324" s="50"/>
      <c r="D324" s="50"/>
      <c r="E324" s="50"/>
      <c r="F324" s="50"/>
      <c r="G324" s="11"/>
      <c r="H324" s="11"/>
      <c r="I324" s="11"/>
      <c r="J324" s="11"/>
      <c r="K324" s="11"/>
    </row>
    <row r="325" spans="1:11" ht="15">
      <c r="A325" s="50"/>
      <c r="B325" s="50"/>
      <c r="C325" s="50"/>
      <c r="D325" s="50"/>
      <c r="E325" s="50"/>
      <c r="F325" s="50"/>
      <c r="G325" s="11"/>
      <c r="H325" s="11"/>
      <c r="I325" s="11"/>
      <c r="J325" s="11"/>
      <c r="K325" s="11"/>
    </row>
    <row r="326" spans="1:11" ht="15">
      <c r="A326" s="50"/>
      <c r="B326" s="50"/>
      <c r="C326" s="50"/>
      <c r="D326" s="50"/>
      <c r="E326" s="50"/>
      <c r="F326" s="50"/>
      <c r="G326" s="11"/>
      <c r="H326" s="11"/>
      <c r="I326" s="11"/>
      <c r="J326" s="11"/>
      <c r="K326" s="11"/>
    </row>
    <row r="327" spans="1:11" ht="15">
      <c r="A327" s="50"/>
      <c r="B327" s="50"/>
      <c r="C327" s="50"/>
      <c r="D327" s="50"/>
      <c r="E327" s="50"/>
      <c r="F327" s="50"/>
      <c r="G327" s="11"/>
      <c r="H327" s="11"/>
      <c r="I327" s="11"/>
      <c r="J327" s="11"/>
      <c r="K327" s="11"/>
    </row>
    <row r="328" spans="1:11" ht="15">
      <c r="A328" s="50"/>
      <c r="B328" s="50"/>
      <c r="C328" s="50"/>
      <c r="D328" s="50"/>
      <c r="E328" s="50"/>
      <c r="F328" s="50"/>
      <c r="G328" s="11"/>
      <c r="H328" s="11"/>
      <c r="I328" s="11"/>
      <c r="J328" s="11"/>
      <c r="K328" s="11"/>
    </row>
    <row r="329" spans="1:11" ht="15">
      <c r="A329" s="50"/>
      <c r="B329" s="50"/>
      <c r="C329" s="50"/>
      <c r="D329" s="50"/>
      <c r="E329" s="50"/>
      <c r="F329" s="50"/>
      <c r="G329" s="11"/>
      <c r="H329" s="11"/>
      <c r="I329" s="11"/>
      <c r="J329" s="11"/>
      <c r="K329" s="11"/>
    </row>
    <row r="330" spans="1:11" ht="15">
      <c r="A330" s="50"/>
      <c r="B330" s="50"/>
      <c r="C330" s="50"/>
      <c r="D330" s="50"/>
      <c r="E330" s="50"/>
      <c r="F330" s="50"/>
      <c r="G330" s="11"/>
      <c r="H330" s="11"/>
      <c r="I330" s="11"/>
      <c r="J330" s="11"/>
      <c r="K330" s="11"/>
    </row>
    <row r="331" spans="1:11" ht="15">
      <c r="A331" s="50"/>
      <c r="B331" s="50"/>
      <c r="C331" s="50"/>
      <c r="D331" s="50"/>
      <c r="E331" s="50"/>
      <c r="F331" s="50"/>
      <c r="G331" s="11"/>
      <c r="H331" s="11"/>
      <c r="I331" s="11"/>
      <c r="J331" s="11"/>
      <c r="K331" s="11"/>
    </row>
    <row r="332" spans="1:11" ht="15">
      <c r="A332" s="50"/>
      <c r="B332" s="50"/>
      <c r="C332" s="50"/>
      <c r="D332" s="50"/>
      <c r="E332" s="50"/>
      <c r="F332" s="50"/>
      <c r="G332" s="11"/>
      <c r="H332" s="11"/>
      <c r="I332" s="11"/>
      <c r="J332" s="11"/>
      <c r="K332" s="11"/>
    </row>
    <row r="333" spans="1:11" ht="15">
      <c r="A333" s="50"/>
      <c r="B333" s="50"/>
      <c r="C333" s="50"/>
      <c r="D333" s="50"/>
      <c r="E333" s="50"/>
      <c r="F333" s="50"/>
      <c r="G333" s="11"/>
      <c r="H333" s="11"/>
      <c r="I333" s="11"/>
      <c r="J333" s="11"/>
      <c r="K333" s="11"/>
    </row>
    <row r="334" spans="1:11" ht="15">
      <c r="A334" s="50"/>
      <c r="B334" s="50"/>
      <c r="C334" s="50"/>
      <c r="D334" s="50"/>
      <c r="E334" s="50"/>
      <c r="F334" s="50"/>
      <c r="G334" s="11"/>
      <c r="H334" s="11"/>
      <c r="I334" s="11"/>
      <c r="J334" s="11"/>
      <c r="K334" s="11"/>
    </row>
    <row r="335" spans="1:11" ht="15">
      <c r="A335" s="50"/>
      <c r="B335" s="50"/>
      <c r="C335" s="50"/>
      <c r="D335" s="50"/>
      <c r="E335" s="50"/>
      <c r="F335" s="50"/>
      <c r="G335" s="11"/>
      <c r="H335" s="11"/>
      <c r="I335" s="11"/>
      <c r="J335" s="11"/>
      <c r="K335" s="11"/>
    </row>
    <row r="336" spans="1:11" ht="15">
      <c r="A336" s="50"/>
      <c r="B336" s="50"/>
      <c r="C336" s="50"/>
      <c r="D336" s="50"/>
      <c r="E336" s="50"/>
      <c r="F336" s="50"/>
      <c r="G336" s="11"/>
      <c r="H336" s="11"/>
      <c r="I336" s="11"/>
      <c r="J336" s="11"/>
      <c r="K336" s="11"/>
    </row>
    <row r="337" spans="1:11" ht="15">
      <c r="A337" s="50"/>
      <c r="B337" s="50"/>
      <c r="C337" s="50"/>
      <c r="D337" s="50"/>
      <c r="E337" s="50"/>
      <c r="F337" s="50"/>
      <c r="G337" s="11"/>
      <c r="H337" s="11"/>
      <c r="I337" s="11"/>
      <c r="J337" s="11"/>
      <c r="K337" s="11"/>
    </row>
    <row r="338" spans="1:11" ht="15">
      <c r="A338" s="50"/>
      <c r="B338" s="50"/>
      <c r="C338" s="50"/>
      <c r="D338" s="50"/>
      <c r="E338" s="50"/>
      <c r="F338" s="50"/>
      <c r="G338" s="11"/>
      <c r="H338" s="11"/>
      <c r="I338" s="11"/>
      <c r="J338" s="11"/>
      <c r="K338" s="11"/>
    </row>
    <row r="339" spans="1:11" ht="15">
      <c r="A339" s="50"/>
      <c r="B339" s="50"/>
      <c r="C339" s="50"/>
      <c r="D339" s="50"/>
      <c r="E339" s="50"/>
      <c r="F339" s="50"/>
      <c r="G339" s="11"/>
      <c r="H339" s="11"/>
      <c r="I339" s="11"/>
      <c r="J339" s="11"/>
      <c r="K339" s="11"/>
    </row>
    <row r="340" spans="1:11" ht="15">
      <c r="A340" s="50"/>
      <c r="B340" s="50"/>
      <c r="C340" s="50"/>
      <c r="D340" s="50"/>
      <c r="E340" s="50"/>
      <c r="F340" s="50"/>
      <c r="G340" s="11"/>
      <c r="H340" s="11"/>
      <c r="I340" s="11"/>
      <c r="J340" s="11"/>
      <c r="K340" s="11"/>
    </row>
    <row r="341" spans="1:11" ht="15">
      <c r="A341" s="50"/>
      <c r="B341" s="50"/>
      <c r="C341" s="50"/>
      <c r="D341" s="50"/>
      <c r="E341" s="50"/>
      <c r="F341" s="50"/>
      <c r="G341" s="11"/>
      <c r="H341" s="11"/>
      <c r="I341" s="11"/>
      <c r="J341" s="11"/>
      <c r="K341" s="11"/>
    </row>
    <row r="342" spans="1:11" ht="15">
      <c r="A342" s="50"/>
      <c r="B342" s="50"/>
      <c r="C342" s="50"/>
      <c r="D342" s="50"/>
      <c r="E342" s="50"/>
      <c r="F342" s="50"/>
      <c r="G342" s="11"/>
      <c r="H342" s="11"/>
      <c r="I342" s="11"/>
      <c r="J342" s="11"/>
      <c r="K342" s="11"/>
    </row>
    <row r="343" spans="1:11" ht="15">
      <c r="A343" s="50"/>
      <c r="B343" s="50"/>
      <c r="C343" s="50"/>
      <c r="D343" s="50"/>
      <c r="E343" s="50"/>
      <c r="F343" s="50"/>
      <c r="G343" s="11"/>
      <c r="H343" s="11"/>
      <c r="I343" s="11"/>
      <c r="J343" s="11"/>
      <c r="K343" s="11"/>
    </row>
    <row r="344" spans="1:11" ht="15">
      <c r="A344" s="50"/>
      <c r="B344" s="50"/>
      <c r="C344" s="50"/>
      <c r="D344" s="50"/>
      <c r="E344" s="50"/>
      <c r="F344" s="50"/>
      <c r="G344" s="11"/>
      <c r="H344" s="11"/>
      <c r="I344" s="11"/>
      <c r="J344" s="11"/>
      <c r="K344" s="11"/>
    </row>
    <row r="345" spans="1:11" ht="15">
      <c r="A345" s="50"/>
      <c r="B345" s="50"/>
      <c r="C345" s="50"/>
      <c r="D345" s="50"/>
      <c r="E345" s="50"/>
      <c r="F345" s="50"/>
      <c r="G345" s="11"/>
      <c r="H345" s="11"/>
      <c r="I345" s="11"/>
      <c r="J345" s="11"/>
      <c r="K345" s="11"/>
    </row>
    <row r="346" spans="1:11" ht="15">
      <c r="A346" s="50"/>
      <c r="B346" s="50"/>
      <c r="C346" s="50"/>
      <c r="D346" s="50"/>
      <c r="E346" s="50"/>
      <c r="F346" s="50"/>
      <c r="G346" s="11"/>
      <c r="H346" s="11"/>
      <c r="I346" s="11"/>
      <c r="J346" s="11"/>
      <c r="K346" s="11"/>
    </row>
    <row r="347" spans="1:11" ht="15">
      <c r="A347" s="50"/>
      <c r="B347" s="50"/>
      <c r="C347" s="50"/>
      <c r="D347" s="50"/>
      <c r="E347" s="50"/>
      <c r="F347" s="50"/>
      <c r="G347" s="11"/>
      <c r="H347" s="11"/>
      <c r="I347" s="11"/>
      <c r="J347" s="11"/>
      <c r="K347" s="11"/>
    </row>
    <row r="348" spans="1:11" ht="15">
      <c r="A348" s="50"/>
      <c r="B348" s="50"/>
      <c r="C348" s="50"/>
      <c r="D348" s="50"/>
      <c r="E348" s="50"/>
      <c r="F348" s="50"/>
      <c r="G348" s="11"/>
      <c r="H348" s="11"/>
      <c r="I348" s="11"/>
      <c r="J348" s="11"/>
      <c r="K348" s="11"/>
    </row>
    <row r="349" spans="1:11" ht="15">
      <c r="A349" s="50"/>
      <c r="B349" s="50"/>
      <c r="C349" s="50"/>
      <c r="D349" s="50"/>
      <c r="E349" s="50"/>
      <c r="F349" s="50"/>
      <c r="G349" s="11"/>
      <c r="H349" s="11"/>
      <c r="I349" s="11"/>
      <c r="J349" s="11"/>
      <c r="K349" s="11"/>
    </row>
    <row r="350" spans="1:11" ht="15">
      <c r="A350" s="50"/>
      <c r="B350" s="50"/>
      <c r="C350" s="50"/>
      <c r="D350" s="50"/>
      <c r="E350" s="50"/>
      <c r="F350" s="50"/>
      <c r="G350" s="11"/>
      <c r="H350" s="11"/>
      <c r="I350" s="11"/>
      <c r="J350" s="11"/>
      <c r="K350" s="11"/>
    </row>
    <row r="351" spans="1:11" ht="15">
      <c r="A351" s="50"/>
      <c r="B351" s="50"/>
      <c r="C351" s="50"/>
      <c r="D351" s="50"/>
      <c r="E351" s="50"/>
      <c r="F351" s="50"/>
      <c r="G351" s="11"/>
      <c r="H351" s="11"/>
      <c r="I351" s="11"/>
      <c r="J351" s="11"/>
      <c r="K351" s="11"/>
    </row>
    <row r="352" spans="1:11" ht="15">
      <c r="A352" s="50"/>
      <c r="B352" s="50"/>
      <c r="C352" s="50"/>
      <c r="D352" s="50"/>
      <c r="E352" s="50"/>
      <c r="F352" s="50"/>
      <c r="G352" s="11"/>
      <c r="H352" s="11"/>
      <c r="I352" s="11"/>
      <c r="J352" s="11"/>
      <c r="K352" s="11"/>
    </row>
    <row r="353" spans="1:11" ht="15">
      <c r="A353" s="50"/>
      <c r="B353" s="50"/>
      <c r="C353" s="50"/>
      <c r="D353" s="50"/>
      <c r="E353" s="50"/>
      <c r="F353" s="50"/>
      <c r="G353" s="11"/>
      <c r="H353" s="11"/>
      <c r="I353" s="11"/>
      <c r="J353" s="11"/>
      <c r="K353" s="11"/>
    </row>
    <row r="354" spans="1:11" ht="15">
      <c r="A354" s="50"/>
      <c r="B354" s="50"/>
      <c r="C354" s="50"/>
      <c r="D354" s="50"/>
      <c r="E354" s="50"/>
      <c r="F354" s="50"/>
      <c r="G354" s="11"/>
      <c r="H354" s="11"/>
      <c r="I354" s="11"/>
      <c r="J354" s="11"/>
      <c r="K354" s="11"/>
    </row>
    <row r="355" spans="1:11" ht="15">
      <c r="A355" s="50"/>
      <c r="B355" s="50"/>
      <c r="C355" s="50"/>
      <c r="D355" s="50"/>
      <c r="E355" s="50"/>
      <c r="F355" s="50"/>
      <c r="G355" s="11"/>
      <c r="H355" s="11"/>
      <c r="I355" s="11"/>
      <c r="J355" s="11"/>
      <c r="K355" s="11"/>
    </row>
    <row r="356" spans="1:11" ht="15">
      <c r="A356" s="50"/>
      <c r="B356" s="50"/>
      <c r="C356" s="50"/>
      <c r="D356" s="50"/>
      <c r="E356" s="50"/>
      <c r="F356" s="50"/>
      <c r="G356" s="11"/>
      <c r="H356" s="11"/>
      <c r="I356" s="11"/>
      <c r="J356" s="11"/>
      <c r="K356" s="11"/>
    </row>
    <row r="357" spans="1:11" ht="15">
      <c r="A357" s="50"/>
      <c r="B357" s="50"/>
      <c r="C357" s="50"/>
      <c r="D357" s="50"/>
      <c r="E357" s="50"/>
      <c r="F357" s="50"/>
      <c r="G357" s="11"/>
      <c r="H357" s="11"/>
      <c r="I357" s="11"/>
      <c r="J357" s="11"/>
      <c r="K357" s="11"/>
    </row>
    <row r="358" spans="1:11" ht="15">
      <c r="A358" s="50"/>
      <c r="B358" s="50"/>
      <c r="C358" s="50"/>
      <c r="D358" s="50"/>
      <c r="E358" s="50"/>
      <c r="F358" s="50"/>
      <c r="G358" s="11"/>
      <c r="H358" s="11"/>
      <c r="I358" s="11"/>
      <c r="J358" s="11"/>
      <c r="K358" s="11"/>
    </row>
    <row r="359" spans="1:11" ht="15">
      <c r="A359" s="50"/>
      <c r="B359" s="50"/>
      <c r="C359" s="50"/>
      <c r="D359" s="50"/>
      <c r="E359" s="50"/>
      <c r="F359" s="50"/>
      <c r="G359" s="11"/>
      <c r="H359" s="11"/>
      <c r="I359" s="11"/>
      <c r="J359" s="11"/>
      <c r="K359" s="11"/>
    </row>
    <row r="360" spans="1:11" ht="15">
      <c r="A360" s="50"/>
      <c r="B360" s="50"/>
      <c r="C360" s="50"/>
      <c r="D360" s="50"/>
      <c r="E360" s="50"/>
      <c r="F360" s="50"/>
      <c r="G360" s="11"/>
      <c r="H360" s="11"/>
      <c r="I360" s="11"/>
      <c r="J360" s="11"/>
      <c r="K360" s="11"/>
    </row>
    <row r="361" spans="1:11" ht="15">
      <c r="A361" s="50"/>
      <c r="B361" s="50"/>
      <c r="C361" s="50"/>
      <c r="D361" s="50"/>
      <c r="E361" s="50"/>
      <c r="F361" s="50"/>
      <c r="G361" s="11"/>
      <c r="H361" s="11"/>
      <c r="I361" s="11"/>
      <c r="J361" s="11"/>
      <c r="K361" s="11"/>
    </row>
    <row r="362" spans="1:11" ht="15">
      <c r="A362" s="50"/>
      <c r="B362" s="50"/>
      <c r="C362" s="50"/>
      <c r="D362" s="50"/>
      <c r="E362" s="50"/>
      <c r="F362" s="50"/>
      <c r="G362" s="11"/>
      <c r="H362" s="11"/>
      <c r="I362" s="11"/>
      <c r="J362" s="11"/>
      <c r="K362" s="11"/>
    </row>
    <row r="363" spans="1:11" ht="15">
      <c r="A363" s="50"/>
      <c r="B363" s="50"/>
      <c r="C363" s="50"/>
      <c r="D363" s="50"/>
      <c r="E363" s="50"/>
      <c r="F363" s="50"/>
      <c r="G363" s="11"/>
      <c r="H363" s="11"/>
      <c r="I363" s="11"/>
      <c r="J363" s="11"/>
      <c r="K363" s="11"/>
    </row>
    <row r="364" spans="1:11" ht="15">
      <c r="A364" s="50"/>
      <c r="B364" s="50"/>
      <c r="C364" s="50"/>
      <c r="D364" s="50"/>
      <c r="E364" s="50"/>
      <c r="F364" s="50"/>
      <c r="G364" s="11"/>
      <c r="H364" s="11"/>
      <c r="I364" s="11"/>
      <c r="J364" s="11"/>
      <c r="K364" s="11"/>
    </row>
    <row r="365" spans="1:11" ht="15">
      <c r="A365" s="50"/>
      <c r="B365" s="50"/>
      <c r="C365" s="50"/>
      <c r="D365" s="50"/>
      <c r="E365" s="50"/>
      <c r="F365" s="50"/>
      <c r="G365" s="11"/>
      <c r="H365" s="11"/>
      <c r="I365" s="11"/>
      <c r="J365" s="11"/>
      <c r="K365" s="11"/>
    </row>
    <row r="366" spans="1:11" ht="15">
      <c r="A366" s="50"/>
      <c r="B366" s="50"/>
      <c r="C366" s="50"/>
      <c r="D366" s="50"/>
      <c r="E366" s="50"/>
      <c r="F366" s="50"/>
      <c r="G366" s="11"/>
      <c r="H366" s="11"/>
      <c r="I366" s="11"/>
      <c r="J366" s="11"/>
      <c r="K366" s="11"/>
    </row>
    <row r="367" spans="1:11" ht="15">
      <c r="A367" s="50"/>
      <c r="B367" s="50"/>
      <c r="C367" s="50"/>
      <c r="D367" s="50"/>
      <c r="E367" s="50"/>
      <c r="F367" s="50"/>
      <c r="G367" s="11"/>
      <c r="H367" s="11"/>
      <c r="I367" s="11"/>
      <c r="J367" s="11"/>
      <c r="K367" s="11"/>
    </row>
    <row r="368" spans="1:11" ht="15">
      <c r="A368" s="50"/>
      <c r="B368" s="50"/>
      <c r="C368" s="50"/>
      <c r="D368" s="50"/>
      <c r="E368" s="50"/>
      <c r="F368" s="50"/>
      <c r="G368" s="11"/>
      <c r="H368" s="11"/>
      <c r="I368" s="11"/>
      <c r="J368" s="11"/>
      <c r="K368" s="11"/>
    </row>
    <row r="369" spans="1:11" ht="15">
      <c r="A369" s="50"/>
      <c r="B369" s="50"/>
      <c r="C369" s="50"/>
      <c r="D369" s="50"/>
      <c r="E369" s="50"/>
      <c r="F369" s="50"/>
      <c r="G369" s="11"/>
      <c r="H369" s="11"/>
      <c r="I369" s="11"/>
      <c r="J369" s="11"/>
      <c r="K369" s="11"/>
    </row>
    <row r="370" spans="1:11" ht="15">
      <c r="A370" s="50"/>
      <c r="B370" s="50"/>
      <c r="C370" s="50"/>
      <c r="D370" s="50"/>
      <c r="E370" s="50"/>
      <c r="F370" s="50"/>
      <c r="G370" s="11"/>
      <c r="H370" s="11"/>
      <c r="I370" s="11"/>
      <c r="J370" s="11"/>
      <c r="K370" s="11"/>
    </row>
    <row r="371" spans="1:11" ht="15">
      <c r="A371" s="50"/>
      <c r="B371" s="50"/>
      <c r="C371" s="50"/>
      <c r="D371" s="50"/>
      <c r="E371" s="50"/>
      <c r="F371" s="50"/>
      <c r="G371" s="11"/>
      <c r="H371" s="11"/>
      <c r="I371" s="11"/>
      <c r="J371" s="11"/>
      <c r="K371" s="11"/>
    </row>
    <row r="372" spans="1:11" ht="15">
      <c r="A372" s="50"/>
      <c r="B372" s="50"/>
      <c r="C372" s="50"/>
      <c r="D372" s="50"/>
      <c r="E372" s="50"/>
      <c r="F372" s="50"/>
      <c r="G372" s="11"/>
      <c r="H372" s="11"/>
      <c r="I372" s="11"/>
      <c r="J372" s="11"/>
      <c r="K372" s="11"/>
    </row>
    <row r="373" spans="1:11" ht="15">
      <c r="A373" s="50"/>
      <c r="B373" s="50"/>
      <c r="C373" s="50"/>
      <c r="D373" s="50"/>
      <c r="E373" s="50"/>
      <c r="F373" s="50"/>
      <c r="G373" s="11"/>
      <c r="H373" s="11"/>
      <c r="I373" s="11"/>
      <c r="J373" s="11"/>
      <c r="K373" s="11"/>
    </row>
    <row r="374" spans="1:11" ht="15">
      <c r="A374" s="50"/>
      <c r="B374" s="50"/>
      <c r="C374" s="50"/>
      <c r="D374" s="50"/>
      <c r="E374" s="50"/>
      <c r="F374" s="50"/>
      <c r="G374" s="11"/>
      <c r="H374" s="11"/>
      <c r="I374" s="11"/>
      <c r="J374" s="11"/>
      <c r="K374" s="11"/>
    </row>
    <row r="375" spans="1:11" ht="15">
      <c r="A375" s="50"/>
      <c r="B375" s="50"/>
      <c r="C375" s="50"/>
      <c r="D375" s="50"/>
      <c r="E375" s="50"/>
      <c r="F375" s="50"/>
      <c r="G375" s="11"/>
      <c r="H375" s="11"/>
      <c r="I375" s="11"/>
      <c r="J375" s="11"/>
      <c r="K375" s="11"/>
    </row>
    <row r="376" spans="1:11" ht="15">
      <c r="A376" s="50"/>
      <c r="B376" s="50"/>
      <c r="C376" s="50"/>
      <c r="D376" s="50"/>
      <c r="E376" s="50"/>
      <c r="F376" s="50"/>
      <c r="G376" s="11"/>
      <c r="H376" s="11"/>
      <c r="I376" s="11"/>
      <c r="J376" s="11"/>
      <c r="K376" s="11"/>
    </row>
    <row r="377" spans="1:11" ht="15">
      <c r="A377" s="50"/>
      <c r="B377" s="50"/>
      <c r="C377" s="50"/>
      <c r="D377" s="50"/>
      <c r="E377" s="50"/>
      <c r="F377" s="50"/>
      <c r="G377" s="11"/>
      <c r="H377" s="11"/>
      <c r="I377" s="11"/>
      <c r="J377" s="11"/>
      <c r="K377" s="11"/>
    </row>
    <row r="378" spans="1:11" ht="15">
      <c r="A378" s="50"/>
      <c r="B378" s="50"/>
      <c r="C378" s="50"/>
      <c r="D378" s="50"/>
      <c r="E378" s="50"/>
      <c r="F378" s="50"/>
      <c r="G378" s="11"/>
      <c r="H378" s="11"/>
      <c r="I378" s="11"/>
      <c r="J378" s="11"/>
      <c r="K378" s="11"/>
    </row>
    <row r="379" spans="1:11" ht="15">
      <c r="A379" s="50"/>
      <c r="B379" s="50"/>
      <c r="C379" s="50"/>
      <c r="D379" s="50"/>
      <c r="E379" s="50"/>
      <c r="F379" s="50"/>
      <c r="G379" s="11"/>
      <c r="H379" s="11"/>
      <c r="I379" s="11"/>
      <c r="J379" s="11"/>
      <c r="K379" s="11"/>
    </row>
    <row r="380" spans="1:11" ht="15">
      <c r="A380" s="50"/>
      <c r="B380" s="50"/>
      <c r="C380" s="50"/>
      <c r="D380" s="50"/>
      <c r="E380" s="50"/>
      <c r="F380" s="50"/>
      <c r="G380" s="11"/>
      <c r="H380" s="11"/>
      <c r="I380" s="11"/>
      <c r="J380" s="11"/>
      <c r="K380" s="11"/>
    </row>
    <row r="381" spans="1:11" ht="15">
      <c r="A381" s="50"/>
      <c r="B381" s="50"/>
      <c r="C381" s="50"/>
      <c r="D381" s="50"/>
      <c r="E381" s="50"/>
      <c r="F381" s="50"/>
      <c r="G381" s="11"/>
      <c r="H381" s="11"/>
      <c r="I381" s="11"/>
      <c r="J381" s="11"/>
      <c r="K381" s="11"/>
    </row>
    <row r="382" spans="1:11" ht="15">
      <c r="A382" s="50"/>
      <c r="B382" s="50"/>
      <c r="C382" s="50"/>
      <c r="D382" s="50"/>
      <c r="E382" s="50"/>
      <c r="F382" s="50"/>
      <c r="G382" s="11"/>
      <c r="H382" s="11"/>
      <c r="I382" s="11"/>
      <c r="J382" s="11"/>
      <c r="K382" s="11"/>
    </row>
    <row r="383" spans="1:11" ht="15">
      <c r="A383" s="50"/>
      <c r="B383" s="50"/>
      <c r="C383" s="50"/>
      <c r="D383" s="50"/>
      <c r="E383" s="50"/>
      <c r="F383" s="50"/>
      <c r="G383" s="11"/>
      <c r="H383" s="11"/>
      <c r="I383" s="11"/>
      <c r="J383" s="11"/>
      <c r="K383" s="11"/>
    </row>
    <row r="384" spans="1:11" ht="15">
      <c r="A384" s="50"/>
      <c r="B384" s="50"/>
      <c r="C384" s="50"/>
      <c r="D384" s="50"/>
      <c r="E384" s="50"/>
      <c r="F384" s="50"/>
      <c r="G384" s="11"/>
      <c r="H384" s="11"/>
      <c r="I384" s="11"/>
      <c r="J384" s="11"/>
      <c r="K384" s="11"/>
    </row>
    <row r="385" spans="1:11" ht="15">
      <c r="A385" s="50"/>
      <c r="B385" s="50"/>
      <c r="C385" s="50"/>
      <c r="D385" s="50"/>
      <c r="E385" s="50"/>
      <c r="F385" s="50"/>
      <c r="G385" s="11"/>
      <c r="H385" s="11"/>
      <c r="I385" s="11"/>
      <c r="J385" s="11"/>
      <c r="K385" s="11"/>
    </row>
    <row r="386" spans="1:11" ht="15">
      <c r="A386" s="50"/>
      <c r="B386" s="50"/>
      <c r="C386" s="50"/>
      <c r="D386" s="50"/>
      <c r="E386" s="50"/>
      <c r="F386" s="50"/>
      <c r="G386" s="11"/>
      <c r="H386" s="11"/>
      <c r="I386" s="11"/>
      <c r="J386" s="11"/>
      <c r="K386" s="11"/>
    </row>
    <row r="387" spans="1:11" ht="15">
      <c r="A387" s="50"/>
      <c r="B387" s="50"/>
      <c r="C387" s="50"/>
      <c r="D387" s="50"/>
      <c r="E387" s="50"/>
      <c r="F387" s="50"/>
      <c r="G387" s="11"/>
      <c r="H387" s="11"/>
      <c r="I387" s="11"/>
      <c r="J387" s="11"/>
      <c r="K387" s="11"/>
    </row>
    <row r="388" spans="1:11" ht="15">
      <c r="A388" s="50"/>
      <c r="B388" s="50"/>
      <c r="C388" s="50"/>
      <c r="D388" s="50"/>
      <c r="E388" s="50"/>
      <c r="F388" s="50"/>
      <c r="G388" s="11"/>
      <c r="H388" s="11"/>
      <c r="I388" s="11"/>
      <c r="J388" s="11"/>
      <c r="K388" s="11"/>
    </row>
    <row r="389" spans="1:11" ht="15">
      <c r="A389" s="50"/>
      <c r="B389" s="50"/>
      <c r="C389" s="50"/>
      <c r="D389" s="50"/>
      <c r="E389" s="50"/>
      <c r="F389" s="50"/>
      <c r="G389" s="11"/>
      <c r="H389" s="11"/>
      <c r="I389" s="11"/>
      <c r="J389" s="11"/>
      <c r="K389" s="11"/>
    </row>
    <row r="390" spans="1:11" ht="15">
      <c r="A390" s="50"/>
      <c r="B390" s="50"/>
      <c r="C390" s="50"/>
      <c r="D390" s="50"/>
      <c r="E390" s="50"/>
      <c r="F390" s="50"/>
      <c r="G390" s="11"/>
      <c r="H390" s="11"/>
      <c r="I390" s="11"/>
      <c r="J390" s="11"/>
      <c r="K390" s="11"/>
    </row>
    <row r="391" spans="1:11" ht="15">
      <c r="A391" s="50"/>
      <c r="B391" s="50"/>
      <c r="C391" s="50"/>
      <c r="D391" s="50"/>
      <c r="E391" s="50"/>
      <c r="F391" s="50"/>
      <c r="G391" s="11"/>
      <c r="H391" s="11"/>
      <c r="I391" s="11"/>
      <c r="J391" s="11"/>
      <c r="K391" s="11"/>
    </row>
    <row r="392" spans="1:11" ht="15">
      <c r="A392" s="50"/>
      <c r="B392" s="50"/>
      <c r="C392" s="50"/>
      <c r="D392" s="50"/>
      <c r="E392" s="50"/>
      <c r="F392" s="50"/>
      <c r="G392" s="11"/>
      <c r="H392" s="11"/>
      <c r="I392" s="11"/>
      <c r="J392" s="11"/>
      <c r="K392" s="11"/>
    </row>
    <row r="393" spans="1:11" ht="15">
      <c r="A393" s="50"/>
      <c r="B393" s="50"/>
      <c r="C393" s="50"/>
      <c r="D393" s="50"/>
      <c r="E393" s="50"/>
      <c r="F393" s="50"/>
      <c r="G393" s="11"/>
      <c r="H393" s="11"/>
      <c r="I393" s="11"/>
      <c r="J393" s="11"/>
      <c r="K393" s="11"/>
    </row>
    <row r="394" spans="1:11" ht="15">
      <c r="A394" s="50"/>
      <c r="B394" s="50"/>
      <c r="C394" s="50"/>
      <c r="D394" s="50"/>
      <c r="E394" s="50"/>
      <c r="F394" s="50"/>
      <c r="G394" s="11"/>
      <c r="H394" s="11"/>
      <c r="I394" s="11"/>
      <c r="J394" s="11"/>
      <c r="K394" s="11"/>
    </row>
    <row r="395" spans="1:11" ht="15">
      <c r="A395" s="50"/>
      <c r="B395" s="50"/>
      <c r="C395" s="50"/>
      <c r="D395" s="50"/>
      <c r="E395" s="50"/>
      <c r="F395" s="50"/>
      <c r="G395" s="11"/>
      <c r="H395" s="11"/>
      <c r="I395" s="11"/>
      <c r="J395" s="11"/>
      <c r="K395" s="11"/>
    </row>
    <row r="396" spans="1:11" ht="15">
      <c r="A396" s="50"/>
      <c r="B396" s="50"/>
      <c r="C396" s="50"/>
      <c r="D396" s="50"/>
      <c r="E396" s="50"/>
      <c r="F396" s="50"/>
      <c r="G396" s="11"/>
      <c r="H396" s="11"/>
      <c r="I396" s="11"/>
      <c r="J396" s="11"/>
      <c r="K396" s="11"/>
    </row>
    <row r="397" spans="1:11" ht="15">
      <c r="A397" s="50"/>
      <c r="B397" s="50"/>
      <c r="C397" s="50"/>
      <c r="D397" s="50"/>
      <c r="E397" s="50"/>
      <c r="F397" s="50"/>
      <c r="G397" s="11"/>
      <c r="H397" s="11"/>
      <c r="I397" s="11"/>
      <c r="J397" s="11"/>
      <c r="K397" s="11"/>
    </row>
    <row r="398" spans="1:11" ht="15">
      <c r="A398" s="50"/>
      <c r="B398" s="50"/>
      <c r="C398" s="50"/>
      <c r="D398" s="50"/>
      <c r="E398" s="50"/>
      <c r="F398" s="50"/>
      <c r="G398" s="11"/>
      <c r="H398" s="11"/>
      <c r="I398" s="11"/>
      <c r="J398" s="11"/>
      <c r="K398" s="11"/>
    </row>
    <row r="399" spans="1:11" ht="15">
      <c r="A399" s="50"/>
      <c r="B399" s="50"/>
      <c r="C399" s="50"/>
      <c r="D399" s="50"/>
      <c r="E399" s="50"/>
      <c r="F399" s="50"/>
      <c r="G399" s="11"/>
      <c r="H399" s="11"/>
      <c r="I399" s="11"/>
      <c r="J399" s="11"/>
      <c r="K399" s="11"/>
    </row>
    <row r="400" spans="1:11" ht="15">
      <c r="A400" s="50"/>
      <c r="B400" s="50"/>
      <c r="C400" s="50"/>
      <c r="D400" s="50"/>
      <c r="E400" s="50"/>
      <c r="F400" s="50"/>
      <c r="G400" s="11"/>
      <c r="H400" s="11"/>
      <c r="I400" s="11"/>
      <c r="J400" s="11"/>
      <c r="K400" s="11"/>
    </row>
    <row r="401" spans="1:11" ht="15">
      <c r="A401" s="50"/>
      <c r="B401" s="50"/>
      <c r="C401" s="50"/>
      <c r="D401" s="50"/>
      <c r="E401" s="50"/>
      <c r="F401" s="50"/>
      <c r="G401" s="11"/>
      <c r="H401" s="11"/>
      <c r="I401" s="11"/>
      <c r="J401" s="11"/>
      <c r="K401" s="11"/>
    </row>
    <row r="402" spans="1:11" ht="15">
      <c r="A402" s="50"/>
      <c r="B402" s="50"/>
      <c r="C402" s="50"/>
      <c r="D402" s="50"/>
      <c r="E402" s="50"/>
      <c r="F402" s="50"/>
      <c r="G402" s="11"/>
      <c r="H402" s="11"/>
      <c r="I402" s="11"/>
      <c r="J402" s="11"/>
      <c r="K402" s="11"/>
    </row>
    <row r="403" spans="1:11" ht="15">
      <c r="A403" s="50"/>
      <c r="B403" s="50"/>
      <c r="C403" s="50"/>
      <c r="D403" s="50"/>
      <c r="E403" s="50"/>
      <c r="F403" s="50"/>
      <c r="G403" s="11"/>
      <c r="H403" s="11"/>
      <c r="I403" s="11"/>
      <c r="J403" s="11"/>
      <c r="K403" s="11"/>
    </row>
    <row r="404" spans="1:11" ht="15">
      <c r="A404" s="50"/>
      <c r="B404" s="50"/>
      <c r="C404" s="50"/>
      <c r="D404" s="50"/>
      <c r="E404" s="50"/>
      <c r="F404" s="50"/>
      <c r="G404" s="11"/>
      <c r="H404" s="11"/>
      <c r="I404" s="11"/>
      <c r="J404" s="11"/>
      <c r="K404" s="11"/>
    </row>
    <row r="405" spans="1:11" ht="15">
      <c r="A405" s="50"/>
      <c r="B405" s="50"/>
      <c r="C405" s="50"/>
      <c r="D405" s="50"/>
      <c r="E405" s="50"/>
      <c r="F405" s="50"/>
      <c r="G405" s="11"/>
      <c r="H405" s="11"/>
      <c r="I405" s="11"/>
      <c r="J405" s="11"/>
      <c r="K405" s="11"/>
    </row>
    <row r="406" spans="1:11" ht="15">
      <c r="A406" s="50"/>
      <c r="B406" s="50"/>
      <c r="C406" s="50"/>
      <c r="D406" s="50"/>
      <c r="E406" s="50"/>
      <c r="F406" s="50"/>
      <c r="G406" s="11"/>
      <c r="H406" s="11"/>
      <c r="I406" s="11"/>
      <c r="J406" s="11"/>
      <c r="K406" s="11"/>
    </row>
    <row r="407" spans="1:11" ht="15">
      <c r="A407" s="50"/>
      <c r="B407" s="50"/>
      <c r="C407" s="50"/>
      <c r="D407" s="50"/>
      <c r="E407" s="50"/>
      <c r="F407" s="50"/>
      <c r="G407" s="11"/>
      <c r="H407" s="11"/>
      <c r="I407" s="11"/>
      <c r="J407" s="11"/>
      <c r="K407" s="11"/>
    </row>
    <row r="408" spans="1:11" ht="15">
      <c r="A408" s="50"/>
      <c r="B408" s="50"/>
      <c r="C408" s="50"/>
      <c r="D408" s="50"/>
      <c r="E408" s="50"/>
      <c r="F408" s="50"/>
      <c r="G408" s="11"/>
      <c r="H408" s="11"/>
      <c r="I408" s="11"/>
      <c r="J408" s="11"/>
      <c r="K408" s="11"/>
    </row>
    <row r="409" spans="1:11" ht="15">
      <c r="A409" s="50"/>
      <c r="B409" s="50"/>
      <c r="C409" s="50"/>
      <c r="D409" s="50"/>
      <c r="E409" s="50"/>
      <c r="F409" s="50"/>
      <c r="G409" s="11"/>
      <c r="H409" s="11"/>
      <c r="I409" s="11"/>
      <c r="J409" s="11"/>
      <c r="K409" s="11"/>
    </row>
    <row r="410" spans="1:11" ht="15">
      <c r="A410" s="50"/>
      <c r="B410" s="50"/>
      <c r="C410" s="50"/>
      <c r="D410" s="50"/>
      <c r="E410" s="50"/>
      <c r="F410" s="50"/>
      <c r="G410" s="11"/>
      <c r="H410" s="11"/>
      <c r="I410" s="11"/>
      <c r="J410" s="11"/>
      <c r="K410" s="11"/>
    </row>
    <row r="411" spans="1:11" ht="15">
      <c r="A411" s="50"/>
      <c r="B411" s="50"/>
      <c r="C411" s="50"/>
      <c r="D411" s="50"/>
      <c r="E411" s="50"/>
      <c r="F411" s="50"/>
      <c r="G411" s="11"/>
      <c r="H411" s="11"/>
      <c r="I411" s="11"/>
      <c r="J411" s="11"/>
      <c r="K411" s="11"/>
    </row>
    <row r="412" spans="1:11" ht="15">
      <c r="A412" s="50"/>
      <c r="B412" s="50"/>
      <c r="C412" s="50"/>
      <c r="D412" s="50"/>
      <c r="E412" s="50"/>
      <c r="F412" s="50"/>
      <c r="G412" s="11"/>
      <c r="H412" s="11"/>
      <c r="I412" s="11"/>
      <c r="J412" s="11"/>
      <c r="K412" s="11"/>
    </row>
    <row r="413" spans="1:11" ht="15">
      <c r="A413" s="50"/>
      <c r="B413" s="50"/>
      <c r="C413" s="50"/>
      <c r="D413" s="50"/>
      <c r="E413" s="50"/>
      <c r="F413" s="50"/>
      <c r="G413" s="11"/>
      <c r="H413" s="11"/>
      <c r="I413" s="11"/>
      <c r="J413" s="11"/>
      <c r="K413" s="11"/>
    </row>
    <row r="414" spans="1:11" ht="15">
      <c r="A414" s="50"/>
      <c r="B414" s="50"/>
      <c r="C414" s="50"/>
      <c r="D414" s="50"/>
      <c r="E414" s="50"/>
      <c r="F414" s="50"/>
      <c r="G414" s="11"/>
      <c r="H414" s="11"/>
      <c r="I414" s="11"/>
      <c r="J414" s="11"/>
      <c r="K414" s="11"/>
    </row>
    <row r="415" spans="1:11" ht="15">
      <c r="A415" s="50"/>
      <c r="B415" s="50"/>
      <c r="C415" s="50"/>
      <c r="D415" s="50"/>
      <c r="E415" s="50"/>
      <c r="F415" s="50"/>
      <c r="G415" s="11"/>
      <c r="H415" s="11"/>
      <c r="I415" s="11"/>
      <c r="J415" s="11"/>
      <c r="K415" s="11"/>
    </row>
    <row r="416" spans="1:11" ht="15">
      <c r="A416" s="50"/>
      <c r="B416" s="50"/>
      <c r="C416" s="50"/>
      <c r="D416" s="50"/>
      <c r="E416" s="50"/>
      <c r="F416" s="50"/>
      <c r="G416" s="11"/>
      <c r="H416" s="11"/>
      <c r="I416" s="11"/>
      <c r="J416" s="11"/>
      <c r="K416" s="11"/>
    </row>
    <row r="417" spans="1:11" ht="15">
      <c r="A417" s="50"/>
      <c r="B417" s="50"/>
      <c r="C417" s="50"/>
      <c r="D417" s="50"/>
      <c r="E417" s="50"/>
      <c r="F417" s="50"/>
      <c r="G417" s="11"/>
      <c r="H417" s="11"/>
      <c r="I417" s="11"/>
      <c r="J417" s="11"/>
      <c r="K417" s="11"/>
    </row>
    <row r="418" spans="1:11" ht="15">
      <c r="A418" s="50"/>
      <c r="B418" s="50"/>
      <c r="C418" s="50"/>
      <c r="D418" s="50"/>
      <c r="E418" s="50"/>
      <c r="F418" s="50"/>
      <c r="G418" s="11"/>
      <c r="H418" s="11"/>
      <c r="I418" s="11"/>
      <c r="J418" s="11"/>
      <c r="K418" s="11"/>
    </row>
    <row r="419" spans="1:11" ht="15">
      <c r="A419" s="50"/>
      <c r="B419" s="50"/>
      <c r="C419" s="50"/>
      <c r="D419" s="50"/>
      <c r="E419" s="50"/>
      <c r="F419" s="50"/>
      <c r="G419" s="11"/>
      <c r="H419" s="11"/>
      <c r="I419" s="11"/>
      <c r="J419" s="11"/>
      <c r="K419" s="11"/>
    </row>
    <row r="420" spans="1:11" ht="15">
      <c r="A420" s="50"/>
      <c r="B420" s="50"/>
      <c r="C420" s="50"/>
      <c r="D420" s="50"/>
      <c r="E420" s="50"/>
      <c r="F420" s="50"/>
      <c r="G420" s="11"/>
      <c r="H420" s="11"/>
      <c r="I420" s="11"/>
      <c r="J420" s="11"/>
      <c r="K420" s="11"/>
    </row>
    <row r="421" spans="1:11" ht="15">
      <c r="A421" s="50"/>
      <c r="B421" s="50"/>
      <c r="C421" s="50"/>
      <c r="D421" s="50"/>
      <c r="E421" s="50"/>
      <c r="F421" s="50"/>
      <c r="G421" s="11"/>
      <c r="H421" s="11"/>
      <c r="I421" s="11"/>
      <c r="J421" s="11"/>
      <c r="K421" s="11"/>
    </row>
    <row r="422" spans="1:11" ht="15">
      <c r="A422" s="50"/>
      <c r="B422" s="50"/>
      <c r="C422" s="50"/>
      <c r="D422" s="50"/>
      <c r="E422" s="50"/>
      <c r="F422" s="50"/>
      <c r="G422" s="11"/>
      <c r="H422" s="11"/>
      <c r="I422" s="11"/>
      <c r="J422" s="11"/>
      <c r="K422" s="11"/>
    </row>
    <row r="423" spans="1:11" ht="15">
      <c r="A423" s="50"/>
      <c r="B423" s="50"/>
      <c r="C423" s="50"/>
      <c r="D423" s="50"/>
      <c r="E423" s="50"/>
      <c r="F423" s="50"/>
      <c r="G423" s="11"/>
      <c r="H423" s="11"/>
      <c r="I423" s="11"/>
      <c r="J423" s="11"/>
      <c r="K423" s="11"/>
    </row>
    <row r="424" spans="1:11" ht="15">
      <c r="A424" s="50"/>
      <c r="B424" s="50"/>
      <c r="C424" s="50"/>
      <c r="D424" s="50"/>
      <c r="E424" s="50"/>
      <c r="F424" s="50"/>
      <c r="G424" s="11"/>
      <c r="H424" s="11"/>
      <c r="I424" s="11"/>
      <c r="J424" s="11"/>
      <c r="K424" s="11"/>
    </row>
    <row r="425" spans="1:11" ht="15">
      <c r="A425" s="50"/>
      <c r="B425" s="50"/>
      <c r="C425" s="50"/>
      <c r="D425" s="50"/>
      <c r="E425" s="50"/>
      <c r="F425" s="50"/>
      <c r="G425" s="11"/>
      <c r="H425" s="11"/>
      <c r="I425" s="11"/>
      <c r="J425" s="11"/>
      <c r="K425" s="11"/>
    </row>
    <row r="426" spans="1:11" ht="15">
      <c r="A426" s="50"/>
      <c r="B426" s="50"/>
      <c r="C426" s="50"/>
      <c r="D426" s="50"/>
      <c r="E426" s="50"/>
      <c r="F426" s="50"/>
      <c r="G426" s="11"/>
      <c r="H426" s="11"/>
      <c r="I426" s="11"/>
      <c r="J426" s="11"/>
      <c r="K426" s="11"/>
    </row>
    <row r="427" spans="1:11" ht="15">
      <c r="A427" s="50"/>
      <c r="B427" s="50"/>
      <c r="C427" s="50"/>
      <c r="D427" s="50"/>
      <c r="E427" s="50"/>
      <c r="F427" s="50"/>
      <c r="G427" s="11"/>
      <c r="H427" s="11"/>
      <c r="I427" s="11"/>
      <c r="J427" s="11"/>
      <c r="K427" s="11"/>
    </row>
    <row r="428" spans="1:11" ht="15">
      <c r="A428" s="50"/>
      <c r="B428" s="50"/>
      <c r="C428" s="50"/>
      <c r="D428" s="50"/>
      <c r="E428" s="50"/>
      <c r="F428" s="50"/>
      <c r="G428" s="11"/>
      <c r="H428" s="11"/>
      <c r="I428" s="11"/>
      <c r="J428" s="11"/>
      <c r="K428" s="11"/>
    </row>
    <row r="429" spans="1:11" ht="15">
      <c r="A429" s="50"/>
      <c r="B429" s="50"/>
      <c r="C429" s="50"/>
      <c r="D429" s="50"/>
      <c r="E429" s="50"/>
      <c r="F429" s="50"/>
      <c r="G429" s="11"/>
      <c r="H429" s="11"/>
      <c r="I429" s="11"/>
      <c r="J429" s="11"/>
      <c r="K429" s="11"/>
    </row>
    <row r="430" spans="1:11" ht="15">
      <c r="A430" s="50"/>
      <c r="B430" s="50"/>
      <c r="C430" s="50"/>
      <c r="D430" s="50"/>
      <c r="E430" s="50"/>
      <c r="F430" s="50"/>
      <c r="G430" s="11"/>
      <c r="H430" s="11"/>
      <c r="I430" s="11"/>
      <c r="J430" s="11"/>
      <c r="K430" s="11"/>
    </row>
    <row r="431" spans="1:11" ht="15">
      <c r="A431" s="50"/>
      <c r="B431" s="50"/>
      <c r="C431" s="50"/>
      <c r="D431" s="50"/>
      <c r="E431" s="50"/>
      <c r="F431" s="50"/>
      <c r="G431" s="11"/>
      <c r="H431" s="11"/>
      <c r="I431" s="11"/>
      <c r="J431" s="11"/>
      <c r="K431" s="11"/>
    </row>
    <row r="432" spans="1:11" ht="15">
      <c r="A432" s="50"/>
      <c r="B432" s="50"/>
      <c r="C432" s="50"/>
      <c r="D432" s="50"/>
      <c r="E432" s="50"/>
      <c r="F432" s="50"/>
      <c r="G432" s="11"/>
      <c r="H432" s="11"/>
      <c r="I432" s="11"/>
      <c r="J432" s="11"/>
      <c r="K432" s="11"/>
    </row>
    <row r="433" spans="1:11" ht="15">
      <c r="A433" s="50"/>
      <c r="B433" s="50"/>
      <c r="C433" s="50"/>
      <c r="D433" s="50"/>
      <c r="E433" s="50"/>
      <c r="F433" s="50"/>
      <c r="G433" s="11"/>
      <c r="H433" s="11"/>
      <c r="I433" s="11"/>
      <c r="J433" s="11"/>
      <c r="K433" s="11"/>
    </row>
    <row r="434" spans="1:11" ht="15">
      <c r="A434" s="50"/>
      <c r="B434" s="50"/>
      <c r="C434" s="50"/>
      <c r="D434" s="50"/>
      <c r="E434" s="50"/>
      <c r="F434" s="50"/>
      <c r="G434" s="11"/>
      <c r="H434" s="11"/>
      <c r="I434" s="11"/>
      <c r="J434" s="11"/>
      <c r="K434" s="11"/>
    </row>
    <row r="435" spans="1:11" ht="15">
      <c r="A435" s="50"/>
      <c r="B435" s="50"/>
      <c r="C435" s="50"/>
      <c r="D435" s="50"/>
      <c r="E435" s="50"/>
      <c r="F435" s="50"/>
      <c r="G435" s="11"/>
      <c r="H435" s="11"/>
      <c r="I435" s="11"/>
      <c r="J435" s="11"/>
      <c r="K435" s="11"/>
    </row>
    <row r="436" spans="1:11" ht="15">
      <c r="A436" s="50"/>
      <c r="B436" s="50"/>
      <c r="C436" s="50"/>
      <c r="D436" s="50"/>
      <c r="E436" s="50"/>
      <c r="F436" s="50"/>
      <c r="G436" s="11"/>
      <c r="H436" s="11"/>
      <c r="I436" s="11"/>
      <c r="J436" s="11"/>
      <c r="K436" s="11"/>
    </row>
    <row r="437" spans="1:11" ht="15">
      <c r="A437" s="50"/>
      <c r="B437" s="50"/>
      <c r="C437" s="50"/>
      <c r="D437" s="50"/>
      <c r="E437" s="50"/>
      <c r="F437" s="50"/>
      <c r="G437" s="11"/>
      <c r="H437" s="11"/>
      <c r="I437" s="11"/>
      <c r="J437" s="11"/>
      <c r="K437" s="11"/>
    </row>
    <row r="438" spans="1:11" ht="15">
      <c r="A438" s="50"/>
      <c r="B438" s="50"/>
      <c r="C438" s="50"/>
      <c r="D438" s="50"/>
      <c r="E438" s="50"/>
      <c r="F438" s="50"/>
      <c r="G438" s="11"/>
      <c r="H438" s="11"/>
      <c r="I438" s="11"/>
      <c r="J438" s="11"/>
      <c r="K438" s="11"/>
    </row>
    <row r="439" spans="1:11" ht="15">
      <c r="A439" s="50"/>
      <c r="B439" s="50"/>
      <c r="C439" s="50"/>
      <c r="D439" s="50"/>
      <c r="E439" s="50"/>
      <c r="F439" s="50"/>
      <c r="G439" s="11"/>
      <c r="H439" s="11"/>
      <c r="I439" s="11"/>
      <c r="J439" s="11"/>
      <c r="K439" s="11"/>
    </row>
    <row r="440" spans="1:11" ht="15">
      <c r="A440" s="50"/>
      <c r="B440" s="50"/>
      <c r="C440" s="50"/>
      <c r="D440" s="50"/>
      <c r="E440" s="50"/>
      <c r="F440" s="50"/>
      <c r="G440" s="11"/>
      <c r="H440" s="11"/>
      <c r="I440" s="11"/>
      <c r="J440" s="11"/>
      <c r="K440" s="11"/>
    </row>
    <row r="441" spans="1:11" ht="15">
      <c r="A441" s="50"/>
      <c r="B441" s="50"/>
      <c r="C441" s="50"/>
      <c r="D441" s="50"/>
      <c r="E441" s="50"/>
      <c r="F441" s="50"/>
      <c r="G441" s="11"/>
      <c r="H441" s="11"/>
      <c r="I441" s="11"/>
      <c r="J441" s="11"/>
      <c r="K441" s="11"/>
    </row>
    <row r="442" spans="1:11" ht="15">
      <c r="A442" s="50"/>
      <c r="B442" s="50"/>
      <c r="C442" s="50"/>
      <c r="D442" s="50"/>
      <c r="E442" s="50"/>
      <c r="F442" s="50"/>
      <c r="G442" s="11"/>
      <c r="H442" s="11"/>
      <c r="I442" s="11"/>
      <c r="J442" s="11"/>
      <c r="K442" s="11"/>
    </row>
    <row r="443" spans="1:11" ht="15">
      <c r="A443" s="50"/>
      <c r="B443" s="50"/>
      <c r="C443" s="50"/>
      <c r="D443" s="50"/>
      <c r="E443" s="50"/>
      <c r="F443" s="50"/>
      <c r="G443" s="11"/>
      <c r="H443" s="11"/>
      <c r="I443" s="11"/>
      <c r="J443" s="11"/>
      <c r="K443" s="11"/>
    </row>
    <row r="444" spans="1:11" ht="15">
      <c r="A444" s="50"/>
      <c r="B444" s="50"/>
      <c r="C444" s="50"/>
      <c r="D444" s="50"/>
      <c r="E444" s="50"/>
      <c r="F444" s="50"/>
      <c r="G444" s="11"/>
      <c r="H444" s="11"/>
      <c r="I444" s="11"/>
      <c r="J444" s="11"/>
      <c r="K444" s="11"/>
    </row>
    <row r="445" spans="1:11" ht="15">
      <c r="A445" s="50"/>
      <c r="B445" s="50"/>
      <c r="C445" s="50"/>
      <c r="D445" s="50"/>
      <c r="E445" s="50"/>
      <c r="F445" s="50"/>
      <c r="G445" s="11"/>
      <c r="H445" s="11"/>
      <c r="I445" s="11"/>
      <c r="J445" s="11"/>
      <c r="K445" s="11"/>
    </row>
    <row r="446" spans="1:11" ht="15">
      <c r="A446" s="50"/>
      <c r="B446" s="50"/>
      <c r="C446" s="50"/>
      <c r="D446" s="50"/>
      <c r="E446" s="50"/>
      <c r="F446" s="50"/>
      <c r="G446" s="11"/>
      <c r="H446" s="11"/>
      <c r="I446" s="11"/>
      <c r="J446" s="11"/>
      <c r="K446" s="11"/>
    </row>
    <row r="447" spans="1:11" ht="15">
      <c r="A447" s="50"/>
      <c r="B447" s="50"/>
      <c r="C447" s="50"/>
      <c r="D447" s="50"/>
      <c r="E447" s="50"/>
      <c r="F447" s="50"/>
      <c r="G447" s="11"/>
      <c r="H447" s="11"/>
      <c r="I447" s="11"/>
      <c r="J447" s="11"/>
      <c r="K447" s="11"/>
    </row>
    <row r="448" spans="1:11" ht="15">
      <c r="A448" s="50"/>
      <c r="B448" s="50"/>
      <c r="C448" s="50"/>
      <c r="D448" s="50"/>
      <c r="E448" s="50"/>
      <c r="F448" s="50"/>
      <c r="G448" s="11"/>
      <c r="H448" s="11"/>
      <c r="I448" s="11"/>
      <c r="J448" s="11"/>
      <c r="K448" s="11"/>
    </row>
    <row r="449" spans="1:11" ht="15">
      <c r="A449" s="50"/>
      <c r="B449" s="50"/>
      <c r="C449" s="50"/>
      <c r="D449" s="50"/>
      <c r="E449" s="50"/>
      <c r="F449" s="50"/>
      <c r="G449" s="11"/>
      <c r="H449" s="11"/>
      <c r="I449" s="11"/>
      <c r="J449" s="11"/>
      <c r="K449" s="11"/>
    </row>
    <row r="450" spans="1:11" ht="15">
      <c r="A450" s="50"/>
      <c r="B450" s="50"/>
      <c r="C450" s="50"/>
      <c r="D450" s="50"/>
      <c r="E450" s="50"/>
      <c r="F450" s="50"/>
      <c r="G450" s="11"/>
      <c r="H450" s="11"/>
      <c r="I450" s="11"/>
      <c r="J450" s="11"/>
      <c r="K450" s="11"/>
    </row>
    <row r="451" spans="1:11" ht="15">
      <c r="A451" s="50"/>
      <c r="B451" s="50"/>
      <c r="C451" s="50"/>
      <c r="D451" s="50"/>
      <c r="E451" s="50"/>
      <c r="F451" s="50"/>
      <c r="G451" s="11"/>
      <c r="H451" s="11"/>
      <c r="I451" s="11"/>
      <c r="J451" s="11"/>
      <c r="K451" s="11"/>
    </row>
    <row r="452" spans="1:11" ht="15">
      <c r="A452" s="50"/>
      <c r="B452" s="50"/>
      <c r="C452" s="50"/>
      <c r="D452" s="50"/>
      <c r="E452" s="50"/>
      <c r="F452" s="50"/>
      <c r="G452" s="11"/>
      <c r="H452" s="11"/>
      <c r="I452" s="11"/>
      <c r="J452" s="11"/>
      <c r="K452" s="11"/>
    </row>
    <row r="453" spans="1:11" ht="15">
      <c r="A453" s="50"/>
      <c r="B453" s="50"/>
      <c r="C453" s="50"/>
      <c r="D453" s="50"/>
      <c r="E453" s="50"/>
      <c r="F453" s="50"/>
      <c r="G453" s="11"/>
      <c r="H453" s="11"/>
      <c r="I453" s="11"/>
      <c r="J453" s="11"/>
      <c r="K453" s="11"/>
    </row>
    <row r="454" spans="1:11" ht="15">
      <c r="A454" s="50"/>
      <c r="B454" s="50"/>
      <c r="C454" s="50"/>
      <c r="D454" s="50"/>
      <c r="E454" s="50"/>
      <c r="F454" s="50"/>
      <c r="G454" s="11"/>
      <c r="H454" s="11"/>
      <c r="I454" s="11"/>
      <c r="J454" s="11"/>
      <c r="K454" s="11"/>
    </row>
    <row r="455" spans="1:11" ht="15">
      <c r="A455" s="50"/>
      <c r="B455" s="50"/>
      <c r="C455" s="50"/>
      <c r="D455" s="50"/>
      <c r="E455" s="50"/>
      <c r="F455" s="50"/>
      <c r="G455" s="11"/>
      <c r="H455" s="11"/>
      <c r="I455" s="11"/>
      <c r="J455" s="11"/>
      <c r="K455" s="11"/>
    </row>
    <row r="456" spans="1:11" ht="15">
      <c r="A456" s="50"/>
      <c r="B456" s="50"/>
      <c r="C456" s="50"/>
      <c r="D456" s="50"/>
      <c r="E456" s="50"/>
      <c r="F456" s="50"/>
      <c r="G456" s="11"/>
      <c r="H456" s="11"/>
      <c r="I456" s="11"/>
      <c r="J456" s="11"/>
      <c r="K456" s="11"/>
    </row>
    <row r="457" spans="1:11" ht="15">
      <c r="A457" s="50"/>
      <c r="B457" s="50"/>
      <c r="C457" s="50"/>
      <c r="D457" s="50"/>
      <c r="E457" s="50"/>
      <c r="F457" s="50"/>
      <c r="G457" s="11"/>
      <c r="H457" s="11"/>
      <c r="I457" s="11"/>
      <c r="J457" s="11"/>
      <c r="K457" s="11"/>
    </row>
    <row r="458" spans="1:11" ht="15">
      <c r="A458" s="50"/>
      <c r="B458" s="50"/>
      <c r="C458" s="50"/>
      <c r="D458" s="50"/>
      <c r="E458" s="50"/>
      <c r="F458" s="50"/>
      <c r="G458" s="11"/>
      <c r="H458" s="11"/>
      <c r="I458" s="11"/>
      <c r="J458" s="11"/>
      <c r="K458" s="11"/>
    </row>
    <row r="459" spans="1:11" ht="15">
      <c r="A459" s="50"/>
      <c r="B459" s="50"/>
      <c r="C459" s="50"/>
      <c r="D459" s="50"/>
      <c r="E459" s="50"/>
      <c r="F459" s="50"/>
      <c r="G459" s="11"/>
      <c r="H459" s="11"/>
      <c r="I459" s="11"/>
      <c r="J459" s="11"/>
      <c r="K459" s="11"/>
    </row>
    <row r="460" spans="1:11" ht="15">
      <c r="A460" s="50"/>
      <c r="B460" s="50"/>
      <c r="C460" s="50"/>
      <c r="D460" s="50"/>
      <c r="E460" s="50"/>
      <c r="F460" s="50"/>
      <c r="G460" s="11"/>
      <c r="H460" s="11"/>
      <c r="I460" s="11"/>
      <c r="J460" s="11"/>
      <c r="K460" s="11"/>
    </row>
    <row r="461" spans="1:11" ht="15">
      <c r="A461" s="50"/>
      <c r="B461" s="50"/>
      <c r="C461" s="50"/>
      <c r="D461" s="50"/>
      <c r="E461" s="50"/>
      <c r="F461" s="50"/>
      <c r="G461" s="11"/>
      <c r="H461" s="11"/>
      <c r="I461" s="11"/>
      <c r="J461" s="11"/>
      <c r="K461" s="11"/>
    </row>
    <row r="462" spans="1:11" ht="15">
      <c r="A462" s="50"/>
      <c r="B462" s="50"/>
      <c r="C462" s="50"/>
      <c r="D462" s="50"/>
      <c r="E462" s="50"/>
      <c r="F462" s="50"/>
      <c r="G462" s="11"/>
      <c r="H462" s="11"/>
      <c r="I462" s="11"/>
      <c r="J462" s="11"/>
      <c r="K462" s="11"/>
    </row>
    <row r="463" spans="1:11" ht="15">
      <c r="A463" s="50"/>
      <c r="B463" s="50"/>
      <c r="C463" s="50"/>
      <c r="D463" s="50"/>
      <c r="E463" s="50"/>
      <c r="F463" s="50"/>
      <c r="G463" s="11"/>
      <c r="H463" s="11"/>
      <c r="I463" s="11"/>
      <c r="J463" s="11"/>
      <c r="K463" s="11"/>
    </row>
    <row r="464" spans="1:11" ht="15">
      <c r="A464" s="50"/>
      <c r="B464" s="50"/>
      <c r="C464" s="50"/>
      <c r="D464" s="50"/>
      <c r="E464" s="50"/>
      <c r="F464" s="50"/>
      <c r="G464" s="11"/>
      <c r="H464" s="11"/>
      <c r="I464" s="11"/>
      <c r="J464" s="11"/>
      <c r="K464" s="11"/>
    </row>
    <row r="465" spans="1:11" ht="15">
      <c r="A465" s="50"/>
      <c r="B465" s="50"/>
      <c r="C465" s="50"/>
      <c r="D465" s="50"/>
      <c r="E465" s="50"/>
      <c r="F465" s="50"/>
      <c r="G465" s="11"/>
      <c r="H465" s="11"/>
      <c r="I465" s="11"/>
      <c r="J465" s="11"/>
      <c r="K465" s="11"/>
    </row>
    <row r="466" spans="1:11" ht="15">
      <c r="A466" s="50"/>
      <c r="B466" s="50"/>
      <c r="C466" s="50"/>
      <c r="D466" s="50"/>
      <c r="E466" s="50"/>
      <c r="F466" s="50"/>
      <c r="G466" s="11"/>
      <c r="H466" s="11"/>
      <c r="I466" s="11"/>
      <c r="J466" s="11"/>
      <c r="K466" s="11"/>
    </row>
    <row r="467" spans="1:11" ht="15">
      <c r="A467" s="50"/>
      <c r="B467" s="50"/>
      <c r="C467" s="50"/>
      <c r="D467" s="50"/>
      <c r="E467" s="50"/>
      <c r="F467" s="50"/>
      <c r="G467" s="11"/>
      <c r="H467" s="11"/>
      <c r="I467" s="11"/>
      <c r="J467" s="11"/>
      <c r="K467" s="11"/>
    </row>
    <row r="468" spans="1:11" ht="15">
      <c r="A468" s="50"/>
      <c r="B468" s="50"/>
      <c r="C468" s="50"/>
      <c r="D468" s="50"/>
      <c r="E468" s="50"/>
      <c r="F468" s="50"/>
      <c r="G468" s="11"/>
      <c r="H468" s="11"/>
      <c r="I468" s="11"/>
      <c r="J468" s="11"/>
      <c r="K468" s="11"/>
    </row>
    <row r="469" spans="1:11" ht="15">
      <c r="A469" s="50"/>
      <c r="B469" s="50"/>
      <c r="C469" s="50"/>
      <c r="D469" s="50"/>
      <c r="E469" s="50"/>
      <c r="F469" s="50"/>
      <c r="G469" s="11"/>
      <c r="H469" s="11"/>
      <c r="I469" s="11"/>
      <c r="J469" s="11"/>
      <c r="K469" s="11"/>
    </row>
    <row r="470" spans="1:11" ht="15">
      <c r="A470" s="50"/>
      <c r="B470" s="50"/>
      <c r="C470" s="50"/>
      <c r="D470" s="50"/>
      <c r="E470" s="50"/>
      <c r="F470" s="50"/>
      <c r="G470" s="11"/>
      <c r="H470" s="11"/>
      <c r="I470" s="11"/>
      <c r="J470" s="11"/>
      <c r="K470" s="11"/>
    </row>
    <row r="471" spans="1:11" ht="15">
      <c r="A471" s="50"/>
      <c r="B471" s="50"/>
      <c r="C471" s="50"/>
      <c r="D471" s="50"/>
      <c r="E471" s="50"/>
      <c r="F471" s="50"/>
      <c r="G471" s="11"/>
      <c r="H471" s="11"/>
      <c r="I471" s="11"/>
      <c r="J471" s="11"/>
      <c r="K471" s="11"/>
    </row>
    <row r="472" spans="1:11" ht="15">
      <c r="A472" s="50"/>
      <c r="B472" s="50"/>
      <c r="C472" s="50"/>
      <c r="D472" s="50"/>
      <c r="E472" s="50"/>
      <c r="F472" s="50"/>
      <c r="G472" s="11"/>
      <c r="H472" s="11"/>
      <c r="I472" s="11"/>
      <c r="J472" s="11"/>
      <c r="K472" s="11"/>
    </row>
    <row r="473" spans="1:11" ht="15">
      <c r="A473" s="50"/>
      <c r="B473" s="50"/>
      <c r="C473" s="50"/>
      <c r="D473" s="50"/>
      <c r="E473" s="50"/>
      <c r="F473" s="50"/>
      <c r="G473" s="11"/>
      <c r="H473" s="11"/>
      <c r="I473" s="11"/>
      <c r="J473" s="11"/>
      <c r="K473" s="11"/>
    </row>
    <row r="474" spans="1:11" ht="15">
      <c r="A474" s="50"/>
      <c r="B474" s="50"/>
      <c r="C474" s="50"/>
      <c r="D474" s="50"/>
      <c r="E474" s="50"/>
      <c r="F474" s="50"/>
      <c r="G474" s="11"/>
      <c r="H474" s="11"/>
      <c r="I474" s="11"/>
      <c r="J474" s="11"/>
      <c r="K474" s="11"/>
    </row>
    <row r="475" spans="1:11" ht="15">
      <c r="A475" s="50"/>
      <c r="B475" s="50"/>
      <c r="C475" s="50"/>
      <c r="D475" s="50"/>
      <c r="E475" s="50"/>
      <c r="F475" s="50"/>
      <c r="G475" s="11"/>
      <c r="H475" s="11"/>
      <c r="I475" s="11"/>
      <c r="J475" s="11"/>
      <c r="K475" s="11"/>
    </row>
    <row r="476" spans="1:11" ht="15">
      <c r="A476" s="50"/>
      <c r="B476" s="50"/>
      <c r="C476" s="50"/>
      <c r="D476" s="50"/>
      <c r="E476" s="50"/>
      <c r="F476" s="50"/>
      <c r="G476" s="11"/>
      <c r="H476" s="11"/>
      <c r="I476" s="11"/>
      <c r="J476" s="11"/>
      <c r="K476" s="11"/>
    </row>
    <row r="477" spans="1:11" ht="15">
      <c r="A477" s="50"/>
      <c r="B477" s="50"/>
      <c r="C477" s="50"/>
      <c r="D477" s="50"/>
      <c r="E477" s="50"/>
      <c r="F477" s="50"/>
      <c r="G477" s="11"/>
      <c r="H477" s="11"/>
      <c r="I477" s="11"/>
      <c r="J477" s="11"/>
      <c r="K477" s="11"/>
    </row>
    <row r="478" spans="1:11" ht="15">
      <c r="A478" s="50"/>
      <c r="B478" s="50"/>
      <c r="C478" s="50"/>
      <c r="D478" s="50"/>
      <c r="E478" s="50"/>
      <c r="F478" s="50"/>
      <c r="G478" s="11"/>
      <c r="H478" s="11"/>
      <c r="I478" s="11"/>
      <c r="J478" s="11"/>
      <c r="K478" s="11"/>
    </row>
    <row r="479" spans="1:11" ht="15">
      <c r="A479" s="50"/>
      <c r="B479" s="50"/>
      <c r="C479" s="50"/>
      <c r="D479" s="50"/>
      <c r="E479" s="50"/>
      <c r="F479" s="50"/>
      <c r="G479" s="11"/>
      <c r="H479" s="11"/>
      <c r="I479" s="11"/>
      <c r="J479" s="11"/>
      <c r="K479" s="11"/>
    </row>
    <row r="480" spans="1:11" ht="15">
      <c r="A480" s="50"/>
      <c r="B480" s="50"/>
      <c r="C480" s="50"/>
      <c r="D480" s="50"/>
      <c r="E480" s="50"/>
      <c r="F480" s="50"/>
      <c r="G480" s="11"/>
      <c r="H480" s="11"/>
      <c r="I480" s="11"/>
      <c r="J480" s="11"/>
      <c r="K480" s="11"/>
    </row>
    <row r="481" spans="1:11" ht="15">
      <c r="A481" s="50"/>
      <c r="B481" s="50"/>
      <c r="C481" s="50"/>
      <c r="D481" s="50"/>
      <c r="E481" s="50"/>
      <c r="F481" s="50"/>
      <c r="G481" s="11"/>
      <c r="H481" s="11"/>
      <c r="I481" s="11"/>
      <c r="J481" s="11"/>
      <c r="K481" s="11"/>
    </row>
    <row r="482" spans="1:11" ht="15">
      <c r="A482" s="50"/>
      <c r="B482" s="50"/>
      <c r="C482" s="50"/>
      <c r="D482" s="50"/>
      <c r="E482" s="50"/>
      <c r="F482" s="50"/>
      <c r="G482" s="11"/>
      <c r="H482" s="11"/>
      <c r="I482" s="11"/>
      <c r="J482" s="11"/>
      <c r="K482" s="11"/>
    </row>
    <row r="483" spans="1:11" ht="15">
      <c r="A483" s="50"/>
      <c r="B483" s="50"/>
      <c r="C483" s="50"/>
      <c r="D483" s="50"/>
      <c r="E483" s="50"/>
      <c r="F483" s="50"/>
      <c r="G483" s="11"/>
      <c r="H483" s="11"/>
      <c r="I483" s="11"/>
      <c r="J483" s="11"/>
      <c r="K483" s="11"/>
    </row>
    <row r="484" spans="1:11" ht="15">
      <c r="A484" s="50"/>
      <c r="B484" s="50"/>
      <c r="C484" s="50"/>
      <c r="D484" s="50"/>
      <c r="E484" s="50"/>
      <c r="F484" s="50"/>
      <c r="G484" s="11"/>
      <c r="H484" s="11"/>
      <c r="I484" s="11"/>
      <c r="J484" s="11"/>
      <c r="K484" s="11"/>
    </row>
    <row r="485" spans="1:11" ht="15">
      <c r="A485" s="50"/>
      <c r="B485" s="50"/>
      <c r="C485" s="50"/>
      <c r="D485" s="50"/>
      <c r="E485" s="50"/>
      <c r="F485" s="50"/>
      <c r="G485" s="11"/>
      <c r="H485" s="11"/>
      <c r="I485" s="11"/>
      <c r="J485" s="11"/>
      <c r="K485" s="11"/>
    </row>
    <row r="486" spans="1:11" ht="15">
      <c r="A486" s="50"/>
      <c r="B486" s="50"/>
      <c r="C486" s="50"/>
      <c r="D486" s="50"/>
      <c r="E486" s="50"/>
      <c r="F486" s="50"/>
      <c r="G486" s="11"/>
      <c r="H486" s="11"/>
      <c r="I486" s="11"/>
      <c r="J486" s="11"/>
      <c r="K486" s="11"/>
    </row>
    <row r="487" spans="1:11" ht="15">
      <c r="A487" s="50"/>
      <c r="B487" s="50"/>
      <c r="C487" s="50"/>
      <c r="D487" s="50"/>
      <c r="E487" s="50"/>
      <c r="F487" s="50"/>
      <c r="G487" s="11"/>
      <c r="H487" s="11"/>
      <c r="I487" s="11"/>
      <c r="J487" s="11"/>
      <c r="K487" s="11"/>
    </row>
    <row r="488" spans="1:11" ht="15">
      <c r="A488" s="50"/>
      <c r="B488" s="50"/>
      <c r="C488" s="50"/>
      <c r="D488" s="50"/>
      <c r="E488" s="50"/>
      <c r="F488" s="50"/>
      <c r="G488" s="11"/>
      <c r="H488" s="11"/>
      <c r="I488" s="11"/>
      <c r="J488" s="11"/>
      <c r="K488" s="11"/>
    </row>
    <row r="489" spans="1:11" ht="15">
      <c r="A489" s="50"/>
      <c r="B489" s="50"/>
      <c r="C489" s="50"/>
      <c r="D489" s="50"/>
      <c r="E489" s="50"/>
      <c r="F489" s="50"/>
      <c r="G489" s="11"/>
      <c r="H489" s="11"/>
      <c r="I489" s="11"/>
      <c r="J489" s="11"/>
      <c r="K489" s="11"/>
    </row>
    <row r="490" spans="1:11" ht="15">
      <c r="A490" s="50"/>
      <c r="B490" s="50"/>
      <c r="C490" s="50"/>
      <c r="D490" s="50"/>
      <c r="E490" s="50"/>
      <c r="F490" s="50"/>
      <c r="G490" s="11"/>
      <c r="H490" s="11"/>
      <c r="I490" s="11"/>
      <c r="J490" s="11"/>
      <c r="K490" s="11"/>
    </row>
    <row r="491" spans="1:11" ht="15">
      <c r="A491" s="50"/>
      <c r="B491" s="50"/>
      <c r="C491" s="50"/>
      <c r="D491" s="50"/>
      <c r="E491" s="50"/>
      <c r="F491" s="50"/>
      <c r="G491" s="11"/>
      <c r="H491" s="11"/>
      <c r="I491" s="11"/>
      <c r="J491" s="11"/>
      <c r="K491" s="11"/>
    </row>
    <row r="492" spans="1:11" ht="15">
      <c r="A492" s="50"/>
      <c r="B492" s="50"/>
      <c r="C492" s="50"/>
      <c r="D492" s="50"/>
      <c r="E492" s="50"/>
      <c r="F492" s="50"/>
      <c r="G492" s="11"/>
      <c r="H492" s="11"/>
      <c r="I492" s="11"/>
      <c r="J492" s="11"/>
      <c r="K492" s="11"/>
    </row>
    <row r="493" spans="1:11" ht="15">
      <c r="A493" s="50"/>
      <c r="B493" s="50"/>
      <c r="C493" s="50"/>
      <c r="D493" s="50"/>
      <c r="E493" s="50"/>
      <c r="F493" s="50"/>
      <c r="G493" s="11"/>
      <c r="H493" s="11"/>
      <c r="I493" s="11"/>
      <c r="J493" s="11"/>
      <c r="K493" s="11"/>
    </row>
    <row r="494" spans="1:11" ht="15">
      <c r="A494" s="50"/>
      <c r="B494" s="50"/>
      <c r="C494" s="50"/>
      <c r="D494" s="50"/>
      <c r="E494" s="50"/>
      <c r="F494" s="50"/>
      <c r="G494" s="11"/>
      <c r="H494" s="11"/>
      <c r="I494" s="11"/>
      <c r="J494" s="11"/>
      <c r="K494" s="11"/>
    </row>
    <row r="495" spans="1:11" ht="15">
      <c r="A495" s="50"/>
      <c r="B495" s="50"/>
      <c r="C495" s="50"/>
      <c r="D495" s="50"/>
      <c r="E495" s="50"/>
      <c r="F495" s="50"/>
      <c r="G495" s="11"/>
      <c r="H495" s="11"/>
      <c r="I495" s="11"/>
      <c r="J495" s="11"/>
      <c r="K495" s="11"/>
    </row>
    <row r="496" spans="1:11" ht="15">
      <c r="A496" s="50"/>
      <c r="B496" s="50"/>
      <c r="C496" s="50"/>
      <c r="D496" s="50"/>
      <c r="E496" s="50"/>
      <c r="F496" s="50"/>
      <c r="G496" s="11"/>
      <c r="H496" s="11"/>
      <c r="I496" s="11"/>
      <c r="J496" s="11"/>
      <c r="K496" s="11"/>
    </row>
    <row r="497" spans="1:11" ht="15">
      <c r="A497" s="50"/>
      <c r="B497" s="50"/>
      <c r="C497" s="50"/>
      <c r="D497" s="50"/>
      <c r="E497" s="50"/>
      <c r="F497" s="50"/>
      <c r="G497" s="11"/>
      <c r="H497" s="11"/>
      <c r="I497" s="11"/>
      <c r="J497" s="11"/>
      <c r="K497" s="11"/>
    </row>
    <row r="498" spans="1:11" ht="15">
      <c r="A498" s="50"/>
      <c r="B498" s="50"/>
      <c r="C498" s="50"/>
      <c r="D498" s="50"/>
      <c r="E498" s="50"/>
      <c r="F498" s="50"/>
      <c r="G498" s="11"/>
      <c r="H498" s="11"/>
      <c r="I498" s="11"/>
      <c r="J498" s="11"/>
      <c r="K498" s="11"/>
    </row>
    <row r="499" spans="1:11" ht="15">
      <c r="A499" s="50"/>
      <c r="B499" s="50"/>
      <c r="C499" s="50"/>
      <c r="D499" s="50"/>
      <c r="E499" s="50"/>
      <c r="F499" s="50"/>
      <c r="G499" s="11"/>
      <c r="H499" s="11"/>
      <c r="I499" s="11"/>
      <c r="J499" s="11"/>
      <c r="K499" s="11"/>
    </row>
    <row r="500" spans="1:11" ht="15">
      <c r="A500" s="50"/>
      <c r="B500" s="50"/>
      <c r="C500" s="50"/>
      <c r="D500" s="50"/>
      <c r="E500" s="50"/>
      <c r="F500" s="50"/>
      <c r="G500" s="11"/>
      <c r="H500" s="11"/>
      <c r="I500" s="11"/>
      <c r="J500" s="11"/>
      <c r="K500" s="11"/>
    </row>
    <row r="501" spans="1:11" ht="15">
      <c r="A501" s="50"/>
      <c r="B501" s="50"/>
      <c r="C501" s="50"/>
      <c r="D501" s="50"/>
      <c r="E501" s="50"/>
      <c r="F501" s="50"/>
      <c r="G501" s="11"/>
      <c r="H501" s="11"/>
      <c r="I501" s="11"/>
      <c r="J501" s="11"/>
      <c r="K501" s="11"/>
    </row>
    <row r="502" spans="1:11" ht="15">
      <c r="A502" s="50"/>
      <c r="B502" s="50"/>
      <c r="C502" s="50"/>
      <c r="D502" s="50"/>
      <c r="E502" s="50"/>
      <c r="F502" s="50"/>
      <c r="G502" s="11"/>
      <c r="H502" s="11"/>
      <c r="I502" s="11"/>
      <c r="J502" s="11"/>
      <c r="K502" s="11"/>
    </row>
    <row r="503" spans="1:11" ht="15">
      <c r="A503" s="50"/>
      <c r="B503" s="50"/>
      <c r="C503" s="50"/>
      <c r="D503" s="50"/>
      <c r="E503" s="50"/>
      <c r="F503" s="50"/>
      <c r="G503" s="11"/>
      <c r="H503" s="11"/>
      <c r="I503" s="11"/>
      <c r="J503" s="11"/>
      <c r="K503" s="11"/>
    </row>
    <row r="504" spans="1:11" ht="15">
      <c r="A504" s="50"/>
      <c r="B504" s="50"/>
      <c r="C504" s="50"/>
      <c r="D504" s="50"/>
      <c r="E504" s="50"/>
      <c r="F504" s="50"/>
      <c r="G504" s="11"/>
      <c r="H504" s="11"/>
      <c r="I504" s="11"/>
      <c r="J504" s="11"/>
      <c r="K504" s="11"/>
    </row>
    <row r="505" spans="1:11" ht="15">
      <c r="A505" s="50"/>
      <c r="B505" s="50"/>
      <c r="C505" s="50"/>
      <c r="D505" s="50"/>
      <c r="E505" s="50"/>
      <c r="F505" s="50"/>
      <c r="G505" s="11"/>
      <c r="H505" s="11"/>
      <c r="I505" s="11"/>
      <c r="J505" s="11"/>
      <c r="K505" s="11"/>
    </row>
    <row r="506" spans="1:11" ht="15">
      <c r="A506" s="50"/>
      <c r="B506" s="50"/>
      <c r="C506" s="50"/>
      <c r="D506" s="50"/>
      <c r="E506" s="50"/>
      <c r="F506" s="50"/>
      <c r="G506" s="11"/>
      <c r="H506" s="11"/>
      <c r="I506" s="11"/>
      <c r="J506" s="11"/>
      <c r="K506" s="11"/>
    </row>
    <row r="507" spans="1:11" ht="15">
      <c r="A507" s="50"/>
      <c r="B507" s="50"/>
      <c r="C507" s="50"/>
      <c r="D507" s="50"/>
      <c r="E507" s="50"/>
      <c r="F507" s="50"/>
      <c r="G507" s="11"/>
      <c r="H507" s="11"/>
      <c r="I507" s="11"/>
      <c r="J507" s="11"/>
      <c r="K507" s="11"/>
    </row>
    <row r="508" spans="1:11" ht="15">
      <c r="A508" s="50"/>
      <c r="B508" s="50"/>
      <c r="C508" s="50"/>
      <c r="D508" s="50"/>
      <c r="E508" s="50"/>
      <c r="F508" s="50"/>
      <c r="G508" s="11"/>
      <c r="H508" s="11"/>
      <c r="I508" s="11"/>
      <c r="J508" s="11"/>
      <c r="K508" s="11"/>
    </row>
    <row r="509" spans="1:11" ht="15">
      <c r="A509" s="50"/>
      <c r="B509" s="50"/>
      <c r="C509" s="50"/>
      <c r="D509" s="50"/>
      <c r="E509" s="50"/>
      <c r="F509" s="50"/>
      <c r="G509" s="11"/>
      <c r="H509" s="11"/>
      <c r="I509" s="11"/>
      <c r="J509" s="11"/>
      <c r="K509" s="11"/>
    </row>
    <row r="510" spans="1:11" ht="15">
      <c r="A510" s="50"/>
      <c r="B510" s="50"/>
      <c r="C510" s="50"/>
      <c r="D510" s="50"/>
      <c r="E510" s="50"/>
      <c r="F510" s="50"/>
      <c r="G510" s="11"/>
      <c r="H510" s="11"/>
      <c r="I510" s="11"/>
      <c r="J510" s="11"/>
      <c r="K510" s="11"/>
    </row>
    <row r="511" spans="1:11" ht="15">
      <c r="A511" s="50"/>
      <c r="B511" s="50"/>
      <c r="C511" s="50"/>
      <c r="D511" s="50"/>
      <c r="E511" s="50"/>
      <c r="F511" s="50"/>
      <c r="G511" s="11"/>
      <c r="H511" s="11"/>
      <c r="I511" s="11"/>
      <c r="J511" s="11"/>
      <c r="K511" s="11"/>
    </row>
    <row r="512" spans="1:11" ht="15">
      <c r="A512" s="50"/>
      <c r="B512" s="50"/>
      <c r="C512" s="50"/>
      <c r="D512" s="50"/>
      <c r="E512" s="50"/>
      <c r="F512" s="50"/>
      <c r="G512" s="11"/>
      <c r="H512" s="11"/>
      <c r="I512" s="11"/>
      <c r="J512" s="11"/>
      <c r="K512" s="11"/>
    </row>
    <row r="513" spans="1:11" ht="15">
      <c r="A513" s="50"/>
      <c r="B513" s="50"/>
      <c r="C513" s="50"/>
      <c r="D513" s="50"/>
      <c r="E513" s="50"/>
      <c r="F513" s="50"/>
      <c r="G513" s="11"/>
      <c r="H513" s="11"/>
      <c r="I513" s="11"/>
      <c r="J513" s="11"/>
      <c r="K513" s="11"/>
    </row>
    <row r="514" spans="1:11" ht="15">
      <c r="A514" s="50"/>
      <c r="B514" s="50"/>
      <c r="C514" s="50"/>
      <c r="D514" s="50"/>
      <c r="E514" s="50"/>
      <c r="F514" s="50"/>
      <c r="G514" s="11"/>
      <c r="H514" s="11"/>
      <c r="I514" s="11"/>
      <c r="J514" s="11"/>
      <c r="K514" s="11"/>
    </row>
    <row r="515" spans="1:11" ht="15">
      <c r="A515" s="50"/>
      <c r="B515" s="50"/>
      <c r="C515" s="50"/>
      <c r="D515" s="50"/>
      <c r="E515" s="50"/>
      <c r="F515" s="50"/>
      <c r="G515" s="11"/>
      <c r="H515" s="11"/>
      <c r="I515" s="11"/>
      <c r="J515" s="11"/>
      <c r="K515" s="11"/>
    </row>
    <row r="516" spans="1:11" ht="15">
      <c r="A516" s="50"/>
      <c r="B516" s="50"/>
      <c r="C516" s="50"/>
      <c r="D516" s="50"/>
      <c r="E516" s="50"/>
      <c r="F516" s="50"/>
      <c r="G516" s="11"/>
      <c r="H516" s="11"/>
      <c r="I516" s="11"/>
      <c r="J516" s="11"/>
      <c r="K516" s="11"/>
    </row>
    <row r="517" spans="1:11" ht="15">
      <c r="A517" s="50"/>
      <c r="B517" s="50"/>
      <c r="C517" s="50"/>
      <c r="D517" s="50"/>
      <c r="E517" s="50"/>
      <c r="F517" s="50"/>
      <c r="G517" s="11"/>
      <c r="H517" s="11"/>
      <c r="I517" s="11"/>
      <c r="J517" s="11"/>
      <c r="K517" s="11"/>
    </row>
    <row r="518" spans="1:11" ht="15">
      <c r="A518" s="50"/>
      <c r="B518" s="50"/>
      <c r="C518" s="50"/>
      <c r="D518" s="50"/>
      <c r="E518" s="50"/>
      <c r="F518" s="50"/>
      <c r="G518" s="11"/>
      <c r="H518" s="11"/>
      <c r="I518" s="11"/>
      <c r="J518" s="11"/>
      <c r="K518" s="11"/>
    </row>
    <row r="519" spans="1:11" ht="15">
      <c r="A519" s="50"/>
      <c r="B519" s="50"/>
      <c r="C519" s="50"/>
      <c r="D519" s="50"/>
      <c r="E519" s="50"/>
      <c r="F519" s="50"/>
      <c r="G519" s="11"/>
      <c r="H519" s="11"/>
      <c r="I519" s="11"/>
      <c r="J519" s="11"/>
      <c r="K519" s="11"/>
    </row>
    <row r="520" spans="1:11" ht="15">
      <c r="A520" s="50"/>
      <c r="B520" s="50"/>
      <c r="C520" s="50"/>
      <c r="D520" s="50"/>
      <c r="E520" s="50"/>
      <c r="F520" s="50"/>
      <c r="G520" s="11"/>
      <c r="H520" s="11"/>
      <c r="I520" s="11"/>
      <c r="J520" s="11"/>
      <c r="K520" s="11"/>
    </row>
    <row r="521" spans="1:11" ht="15">
      <c r="A521" s="50"/>
      <c r="B521" s="50"/>
      <c r="C521" s="50"/>
      <c r="D521" s="50"/>
      <c r="E521" s="50"/>
      <c r="F521" s="50"/>
      <c r="G521" s="11"/>
      <c r="H521" s="11"/>
      <c r="I521" s="11"/>
      <c r="J521" s="11"/>
      <c r="K521" s="11"/>
    </row>
    <row r="522" spans="1:11" ht="15">
      <c r="A522" s="33"/>
      <c r="B522" s="50"/>
      <c r="C522" s="50"/>
      <c r="D522" s="33"/>
      <c r="E522" s="50"/>
      <c r="F522" s="50"/>
      <c r="G522" s="11"/>
      <c r="H522" s="11"/>
      <c r="I522" s="11"/>
      <c r="J522" s="11"/>
      <c r="K522" s="11"/>
    </row>
    <row r="523" spans="1:11" ht="15">
      <c r="A523" s="33"/>
      <c r="B523" s="50"/>
      <c r="C523" s="50"/>
      <c r="D523" s="33"/>
      <c r="E523" s="50"/>
      <c r="F523" s="50"/>
      <c r="G523" s="11"/>
      <c r="H523" s="11"/>
      <c r="I523" s="11"/>
      <c r="J523" s="11"/>
      <c r="K523" s="11"/>
    </row>
    <row r="524" spans="1:8" ht="15">
      <c r="A524" s="33"/>
      <c r="B524" s="33"/>
      <c r="C524" s="33"/>
      <c r="D524" s="33"/>
      <c r="E524" s="50"/>
      <c r="F524" s="50"/>
      <c r="G524" s="11"/>
      <c r="H524" s="11"/>
    </row>
    <row r="525" spans="1:8" ht="15">
      <c r="A525" s="33"/>
      <c r="B525" s="33"/>
      <c r="C525" s="33"/>
      <c r="D525" s="33"/>
      <c r="E525" s="50"/>
      <c r="F525" s="50"/>
      <c r="G525" s="11"/>
      <c r="H525" s="11"/>
    </row>
    <row r="526" spans="1:8" ht="15">
      <c r="A526" s="33"/>
      <c r="B526" s="33"/>
      <c r="C526" s="33"/>
      <c r="D526" s="33"/>
      <c r="E526" s="50"/>
      <c r="F526" s="50"/>
      <c r="G526" s="11"/>
      <c r="H526" s="11"/>
    </row>
    <row r="527" spans="1:8" ht="15">
      <c r="A527" s="33"/>
      <c r="B527" s="33"/>
      <c r="C527" s="33"/>
      <c r="D527" s="33"/>
      <c r="E527" s="50"/>
      <c r="F527" s="50"/>
      <c r="G527" s="11"/>
      <c r="H527" s="11"/>
    </row>
    <row r="528" spans="1:8" ht="15">
      <c r="A528" s="33"/>
      <c r="B528" s="33"/>
      <c r="C528" s="33"/>
      <c r="D528" s="33"/>
      <c r="E528" s="50"/>
      <c r="F528" s="50"/>
      <c r="G528" s="11"/>
      <c r="H528" s="11"/>
    </row>
    <row r="529" spans="1:8" ht="15">
      <c r="A529" s="33"/>
      <c r="B529" s="33"/>
      <c r="C529" s="33"/>
      <c r="D529" s="33"/>
      <c r="E529" s="50"/>
      <c r="F529" s="50"/>
      <c r="G529" s="11"/>
      <c r="H529" s="11"/>
    </row>
    <row r="530" spans="1:8" ht="15">
      <c r="A530" s="33"/>
      <c r="B530" s="33"/>
      <c r="C530" s="33"/>
      <c r="D530" s="33"/>
      <c r="E530" s="50"/>
      <c r="F530" s="50"/>
      <c r="G530" s="11"/>
      <c r="H530" s="11"/>
    </row>
    <row r="531" spans="1:8" ht="15">
      <c r="A531" s="33"/>
      <c r="B531" s="33"/>
      <c r="C531" s="33"/>
      <c r="D531" s="33"/>
      <c r="E531" s="50"/>
      <c r="F531" s="50"/>
      <c r="G531" s="11"/>
      <c r="H531" s="11"/>
    </row>
    <row r="532" spans="1:8" ht="15">
      <c r="A532" s="33"/>
      <c r="B532" s="33"/>
      <c r="C532" s="33"/>
      <c r="D532" s="33"/>
      <c r="E532" s="50"/>
      <c r="F532" s="50"/>
      <c r="G532" s="11"/>
      <c r="H532" s="11"/>
    </row>
    <row r="533" spans="1:8" ht="15">
      <c r="A533" s="33"/>
      <c r="B533" s="33"/>
      <c r="C533" s="33"/>
      <c r="D533" s="33"/>
      <c r="E533" s="50"/>
      <c r="F533" s="50"/>
      <c r="G533" s="11"/>
      <c r="H533" s="11"/>
    </row>
    <row r="534" spans="1:6" ht="15">
      <c r="A534" s="33"/>
      <c r="B534" s="33"/>
      <c r="C534" s="33"/>
      <c r="D534" s="33"/>
      <c r="E534" s="33"/>
      <c r="F534" s="33"/>
    </row>
    <row r="535" spans="1:6" ht="15">
      <c r="A535" s="33"/>
      <c r="B535" s="33"/>
      <c r="C535" s="33"/>
      <c r="D535" s="33"/>
      <c r="E535" s="33"/>
      <c r="F535" s="33"/>
    </row>
    <row r="536" spans="1:6" ht="15">
      <c r="A536" s="33"/>
      <c r="B536" s="33"/>
      <c r="C536" s="33"/>
      <c r="D536" s="33"/>
      <c r="E536" s="33"/>
      <c r="F536" s="33"/>
    </row>
    <row r="537" spans="1:6" ht="15">
      <c r="A537" s="33"/>
      <c r="B537" s="33"/>
      <c r="C537" s="33"/>
      <c r="D537" s="33"/>
      <c r="E537" s="33"/>
      <c r="F537" s="33"/>
    </row>
    <row r="538" spans="1:6" ht="15">
      <c r="A538" s="33"/>
      <c r="B538" s="33"/>
      <c r="C538" s="33"/>
      <c r="D538" s="33"/>
      <c r="E538" s="33"/>
      <c r="F538" s="33"/>
    </row>
    <row r="539" spans="1:6" ht="15">
      <c r="A539" s="33"/>
      <c r="B539" s="33"/>
      <c r="C539" s="33"/>
      <c r="D539" s="33"/>
      <c r="E539" s="33"/>
      <c r="F539" s="33"/>
    </row>
    <row r="540" spans="1:6" ht="15">
      <c r="A540" s="33"/>
      <c r="B540" s="33"/>
      <c r="C540" s="33"/>
      <c r="D540" s="33"/>
      <c r="E540" s="33"/>
      <c r="F540" s="33"/>
    </row>
    <row r="541" spans="1:6" ht="15">
      <c r="A541" s="33"/>
      <c r="B541" s="33"/>
      <c r="C541" s="33"/>
      <c r="D541" s="33"/>
      <c r="E541" s="33"/>
      <c r="F541" s="33"/>
    </row>
    <row r="542" spans="1:6" ht="15">
      <c r="A542" s="33"/>
      <c r="B542" s="33"/>
      <c r="C542" s="33"/>
      <c r="D542" s="33"/>
      <c r="E542" s="33"/>
      <c r="F542" s="33"/>
    </row>
    <row r="543" spans="1:6" ht="15">
      <c r="A543" s="33"/>
      <c r="B543" s="33"/>
      <c r="C543" s="33"/>
      <c r="D543" s="33"/>
      <c r="E543" s="33"/>
      <c r="F543" s="33"/>
    </row>
    <row r="544" spans="1:6" ht="15">
      <c r="A544" s="33"/>
      <c r="B544" s="33"/>
      <c r="C544" s="33"/>
      <c r="D544" s="33"/>
      <c r="E544" s="33"/>
      <c r="F544" s="33"/>
    </row>
    <row r="545" spans="1:6" ht="15">
      <c r="A545" s="33"/>
      <c r="B545" s="33"/>
      <c r="C545" s="33"/>
      <c r="D545" s="33"/>
      <c r="E545" s="33"/>
      <c r="F545" s="33"/>
    </row>
    <row r="546" spans="1:6" ht="15">
      <c r="A546" s="33"/>
      <c r="B546" s="33"/>
      <c r="C546" s="33"/>
      <c r="D546" s="33"/>
      <c r="E546" s="33"/>
      <c r="F546" s="33"/>
    </row>
    <row r="547" spans="1:6" ht="15">
      <c r="A547" s="33"/>
      <c r="B547" s="33"/>
      <c r="C547" s="33"/>
      <c r="D547" s="33"/>
      <c r="E547" s="33"/>
      <c r="F547" s="33"/>
    </row>
    <row r="548" spans="1:6" ht="15">
      <c r="A548" s="33"/>
      <c r="B548" s="33"/>
      <c r="C548" s="33"/>
      <c r="D548" s="33"/>
      <c r="E548" s="33"/>
      <c r="F548" s="33"/>
    </row>
    <row r="549" spans="1:6" ht="15">
      <c r="A549" s="33"/>
      <c r="B549" s="33"/>
      <c r="C549" s="33"/>
      <c r="D549" s="33"/>
      <c r="E549" s="33"/>
      <c r="F549" s="33"/>
    </row>
    <row r="550" spans="1:6" ht="15">
      <c r="A550" s="33"/>
      <c r="B550" s="33"/>
      <c r="C550" s="33"/>
      <c r="D550" s="33"/>
      <c r="E550" s="33"/>
      <c r="F550" s="33"/>
    </row>
    <row r="551" spans="1:6" ht="15">
      <c r="A551" s="33"/>
      <c r="B551" s="33"/>
      <c r="C551" s="33"/>
      <c r="D551" s="33"/>
      <c r="E551" s="33"/>
      <c r="F551" s="33"/>
    </row>
    <row r="552" spans="1:6" ht="15">
      <c r="A552" s="33"/>
      <c r="B552" s="33"/>
      <c r="C552" s="33"/>
      <c r="D552" s="33"/>
      <c r="E552" s="33"/>
      <c r="F552" s="33"/>
    </row>
    <row r="553" spans="1:6" ht="15">
      <c r="A553" s="33"/>
      <c r="B553" s="33"/>
      <c r="C553" s="33"/>
      <c r="D553" s="33"/>
      <c r="E553" s="33"/>
      <c r="F553" s="33"/>
    </row>
    <row r="554" spans="1:6" ht="15">
      <c r="A554" s="33"/>
      <c r="B554" s="33"/>
      <c r="C554" s="33"/>
      <c r="D554" s="33"/>
      <c r="E554" s="33"/>
      <c r="F554" s="33"/>
    </row>
    <row r="555" spans="1:6" ht="15">
      <c r="A555" s="33"/>
      <c r="B555" s="33"/>
      <c r="C555" s="33"/>
      <c r="D555" s="33"/>
      <c r="E555" s="33"/>
      <c r="F555" s="33"/>
    </row>
    <row r="556" spans="1:6" ht="15">
      <c r="A556" s="33"/>
      <c r="B556" s="33"/>
      <c r="C556" s="33"/>
      <c r="D556" s="33"/>
      <c r="E556" s="33"/>
      <c r="F556" s="33"/>
    </row>
    <row r="557" spans="1:6" ht="15">
      <c r="A557" s="33"/>
      <c r="B557" s="33"/>
      <c r="C557" s="33"/>
      <c r="D557" s="33"/>
      <c r="E557" s="33"/>
      <c r="F557" s="33"/>
    </row>
    <row r="558" spans="1:6" ht="15">
      <c r="A558" s="33"/>
      <c r="B558" s="33"/>
      <c r="C558" s="33"/>
      <c r="D558" s="33"/>
      <c r="E558" s="33"/>
      <c r="F558" s="33"/>
    </row>
    <row r="559" spans="1:6" ht="15">
      <c r="A559" s="33"/>
      <c r="B559" s="33"/>
      <c r="C559" s="33"/>
      <c r="D559" s="33"/>
      <c r="E559" s="33"/>
      <c r="F559" s="33"/>
    </row>
    <row r="560" spans="1:6" ht="15">
      <c r="A560" s="33"/>
      <c r="B560" s="33"/>
      <c r="C560" s="33"/>
      <c r="D560" s="33"/>
      <c r="E560" s="33"/>
      <c r="F560" s="33"/>
    </row>
    <row r="561" spans="1:6" ht="15">
      <c r="A561" s="33"/>
      <c r="B561" s="33"/>
      <c r="C561" s="33"/>
      <c r="D561" s="33"/>
      <c r="E561" s="33"/>
      <c r="F561" s="33"/>
    </row>
    <row r="562" spans="1:6" ht="15">
      <c r="A562" s="33"/>
      <c r="B562" s="33"/>
      <c r="C562" s="33"/>
      <c r="D562" s="33"/>
      <c r="E562" s="33"/>
      <c r="F562" s="33"/>
    </row>
    <row r="563" spans="1:6" ht="15">
      <c r="A563" s="33"/>
      <c r="B563" s="33"/>
      <c r="C563" s="33"/>
      <c r="D563" s="33"/>
      <c r="E563" s="33"/>
      <c r="F563" s="33"/>
    </row>
    <row r="564" spans="1:6" ht="15">
      <c r="A564" s="33"/>
      <c r="B564" s="33"/>
      <c r="C564" s="33"/>
      <c r="D564" s="33"/>
      <c r="E564" s="33"/>
      <c r="F564" s="33"/>
    </row>
  </sheetData>
  <mergeCells count="3">
    <mergeCell ref="A61:B61"/>
    <mergeCell ref="A62:B62"/>
    <mergeCell ref="A63:B63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2"/>
  <sheetViews>
    <sheetView showZeros="0" workbookViewId="0" topLeftCell="A1">
      <pane xSplit="9360" ySplit="3460" topLeftCell="O1" activePane="bottomRight" state="split"/>
      <selection pane="topLeft" activeCell="E11" sqref="E11:G100"/>
      <selection pane="topRight" activeCell="E1" sqref="E1"/>
      <selection pane="bottomLeft" activeCell="F49" sqref="F49"/>
      <selection pane="bottomRight" activeCell="K11" sqref="K11:L52"/>
    </sheetView>
  </sheetViews>
  <sheetFormatPr defaultColWidth="11.00390625" defaultRowHeight="15.75"/>
  <cols>
    <col min="1" max="1" width="13.125" style="0" customWidth="1"/>
    <col min="2" max="16384" width="8.625" style="0" customWidth="1"/>
  </cols>
  <sheetData>
    <row r="1" spans="1:3" ht="15">
      <c r="A1" s="14" t="s">
        <v>14</v>
      </c>
      <c r="B1" s="15"/>
      <c r="C1" s="13" t="s">
        <v>16</v>
      </c>
    </row>
    <row r="2" spans="1:3" ht="15">
      <c r="A2" s="16" t="s">
        <v>15</v>
      </c>
      <c r="B2" s="17"/>
      <c r="C2" s="20" t="s">
        <v>17</v>
      </c>
    </row>
    <row r="3" ht="15">
      <c r="C3" t="s">
        <v>54</v>
      </c>
    </row>
    <row r="4" ht="15">
      <c r="C4" t="s">
        <v>4</v>
      </c>
    </row>
    <row r="5" ht="15">
      <c r="C5" t="s">
        <v>2</v>
      </c>
    </row>
    <row r="7" spans="2:12" ht="15">
      <c r="B7" s="29" t="s">
        <v>134</v>
      </c>
      <c r="F7" s="29" t="s">
        <v>135</v>
      </c>
      <c r="L7" s="28" t="s">
        <v>136</v>
      </c>
    </row>
    <row r="8" spans="1:12" ht="15">
      <c r="A8" s="21" t="s">
        <v>18</v>
      </c>
      <c r="B8" s="23" t="s">
        <v>3</v>
      </c>
      <c r="F8" s="23" t="s">
        <v>3</v>
      </c>
      <c r="J8" s="43" t="s">
        <v>52</v>
      </c>
      <c r="L8" s="23" t="s">
        <v>3</v>
      </c>
    </row>
    <row r="9" spans="1:12" ht="15">
      <c r="A9" s="21" t="s">
        <v>19</v>
      </c>
      <c r="B9" s="23" t="s">
        <v>27</v>
      </c>
      <c r="F9" s="36" t="s">
        <v>27</v>
      </c>
      <c r="J9" s="43" t="s">
        <v>53</v>
      </c>
      <c r="L9" s="23" t="s">
        <v>27</v>
      </c>
    </row>
    <row r="10" spans="1:12" ht="15">
      <c r="A10" s="21" t="s">
        <v>20</v>
      </c>
      <c r="B10" s="23" t="s">
        <v>28</v>
      </c>
      <c r="F10" s="23" t="s">
        <v>28</v>
      </c>
      <c r="J10" s="23" t="s">
        <v>22</v>
      </c>
      <c r="L10" s="23" t="s">
        <v>28</v>
      </c>
    </row>
    <row r="11" spans="1:10" ht="15">
      <c r="A11">
        <v>1712</v>
      </c>
      <c r="J11">
        <f>+'Silver conversion'!D19</f>
        <v>0.236</v>
      </c>
    </row>
    <row r="12" spans="1:10" ht="15">
      <c r="A12">
        <v>1713</v>
      </c>
      <c r="J12" s="37">
        <f>+'Silver conversion'!D20</f>
        <v>0.23</v>
      </c>
    </row>
    <row r="13" spans="1:10" ht="15" hidden="1">
      <c r="A13">
        <v>1714</v>
      </c>
      <c r="J13" s="37">
        <f>+'Silver conversion'!D21</f>
        <v>0.2315</v>
      </c>
    </row>
    <row r="14" spans="1:10" ht="15" hidden="1">
      <c r="A14">
        <v>1715</v>
      </c>
      <c r="J14" s="37">
        <f>+'Silver conversion'!D22</f>
        <v>0.23</v>
      </c>
    </row>
    <row r="15" spans="1:10" ht="15" hidden="1">
      <c r="A15">
        <v>1716</v>
      </c>
      <c r="J15" s="37">
        <f>+'Silver conversion'!D23</f>
        <v>0.2285</v>
      </c>
    </row>
    <row r="16" spans="1:10" ht="15" hidden="1">
      <c r="A16">
        <v>1717</v>
      </c>
      <c r="J16" s="37">
        <f>+'Silver conversion'!D24</f>
        <v>0.227</v>
      </c>
    </row>
    <row r="17" spans="1:10" ht="15" hidden="1">
      <c r="A17">
        <v>1718</v>
      </c>
      <c r="J17" s="37">
        <f>+'Silver conversion'!D25</f>
        <v>0.227</v>
      </c>
    </row>
    <row r="18" spans="1:10" ht="15" hidden="1">
      <c r="A18">
        <v>1719</v>
      </c>
      <c r="J18" s="37">
        <f>+'Silver conversion'!D26</f>
        <v>0.228</v>
      </c>
    </row>
    <row r="19" spans="1:10" ht="15" hidden="1">
      <c r="A19">
        <v>1720</v>
      </c>
      <c r="J19" s="37">
        <f>+'Silver conversion'!D27</f>
        <v>0.228</v>
      </c>
    </row>
    <row r="20" spans="1:10" ht="15" hidden="1">
      <c r="A20">
        <v>1721</v>
      </c>
      <c r="J20" s="37">
        <f>+'Silver conversion'!D28</f>
        <v>0.228</v>
      </c>
    </row>
    <row r="21" spans="1:10" ht="15" hidden="1">
      <c r="A21">
        <v>1722</v>
      </c>
      <c r="J21" s="37">
        <f>+'Silver conversion'!D29</f>
        <v>0.2025</v>
      </c>
    </row>
    <row r="22" spans="1:10" ht="15" hidden="1">
      <c r="A22">
        <v>1723</v>
      </c>
      <c r="J22" s="37">
        <f>+'Silver conversion'!D30</f>
        <v>0.2015</v>
      </c>
    </row>
    <row r="23" spans="1:10" ht="15" hidden="1">
      <c r="A23">
        <v>1724</v>
      </c>
      <c r="J23" s="37">
        <f>+'Silver conversion'!D31</f>
        <v>0.2</v>
      </c>
    </row>
    <row r="24" spans="1:10" ht="15" hidden="1">
      <c r="A24">
        <v>1725</v>
      </c>
      <c r="J24" s="37">
        <f>+'Silver conversion'!D32</f>
        <v>0.1975</v>
      </c>
    </row>
    <row r="25" spans="1:10" ht="15" hidden="1">
      <c r="A25">
        <v>1726</v>
      </c>
      <c r="J25" s="37">
        <f>+'Silver conversion'!D33</f>
        <v>0.2095</v>
      </c>
    </row>
    <row r="26" spans="1:10" ht="15" hidden="1">
      <c r="A26">
        <v>1727</v>
      </c>
      <c r="J26" s="37">
        <f>+'Silver conversion'!D34</f>
        <v>0.2195</v>
      </c>
    </row>
    <row r="27" spans="1:10" ht="15" hidden="1">
      <c r="A27">
        <v>1728</v>
      </c>
      <c r="J27" s="37">
        <f>+'Silver conversion'!D35</f>
        <v>0.223</v>
      </c>
    </row>
    <row r="28" spans="1:10" ht="15" hidden="1">
      <c r="A28">
        <v>1729</v>
      </c>
      <c r="J28" s="37">
        <f>+'Silver conversion'!D36</f>
        <v>0.223</v>
      </c>
    </row>
    <row r="29" spans="1:10" ht="15" hidden="1">
      <c r="A29">
        <v>1730</v>
      </c>
      <c r="J29" s="37">
        <f>+'Silver conversion'!D37</f>
        <v>0.2205</v>
      </c>
    </row>
    <row r="30" spans="1:10" ht="15" hidden="1">
      <c r="A30">
        <v>1731</v>
      </c>
      <c r="J30" s="37">
        <f>+'Silver conversion'!D38</f>
        <v>0.222</v>
      </c>
    </row>
    <row r="31" spans="1:10" ht="15" hidden="1">
      <c r="A31">
        <v>1732</v>
      </c>
      <c r="J31" s="37">
        <f>+'Silver conversion'!D39</f>
        <v>0.2235</v>
      </c>
    </row>
    <row r="32" spans="1:10" ht="15" hidden="1">
      <c r="A32">
        <v>1733</v>
      </c>
      <c r="J32" s="37">
        <f>+'Silver conversion'!D40</f>
        <v>0.221</v>
      </c>
    </row>
    <row r="33" spans="1:10" ht="15" hidden="1">
      <c r="A33">
        <v>1734</v>
      </c>
      <c r="J33" s="37">
        <f>+'Silver conversion'!D41</f>
        <v>0.2205</v>
      </c>
    </row>
    <row r="34" spans="1:10" ht="15" hidden="1">
      <c r="A34">
        <v>1735</v>
      </c>
      <c r="J34" s="37">
        <f>+'Silver conversion'!D42</f>
        <v>0.2195</v>
      </c>
    </row>
    <row r="35" spans="1:10" ht="15" hidden="1">
      <c r="A35">
        <v>1736</v>
      </c>
      <c r="J35" s="37">
        <f>+'Silver conversion'!D43</f>
        <v>0.2205</v>
      </c>
    </row>
    <row r="36" spans="1:10" ht="15" hidden="1">
      <c r="A36">
        <v>1737</v>
      </c>
      <c r="J36" s="37">
        <f>+'Silver conversion'!D44</f>
        <v>0.2205</v>
      </c>
    </row>
    <row r="37" spans="1:10" ht="15" hidden="1">
      <c r="A37">
        <v>1738</v>
      </c>
      <c r="J37" s="37">
        <f>+'Silver conversion'!D45</f>
        <v>0.224</v>
      </c>
    </row>
    <row r="38" spans="1:10" ht="15" hidden="1">
      <c r="A38">
        <v>1739</v>
      </c>
      <c r="J38" s="37">
        <f>+'Silver conversion'!D46</f>
        <v>0.2215</v>
      </c>
    </row>
    <row r="39" spans="1:10" ht="15" hidden="1">
      <c r="A39">
        <v>1740</v>
      </c>
      <c r="J39" s="37">
        <f>+'Silver conversion'!D47</f>
        <v>0.22</v>
      </c>
    </row>
    <row r="40" spans="1:10" ht="15" hidden="1">
      <c r="A40">
        <v>1741</v>
      </c>
      <c r="J40" s="37">
        <f>+'Silver conversion'!D48</f>
        <v>0.2205</v>
      </c>
    </row>
    <row r="41" spans="1:10" ht="15" hidden="1">
      <c r="A41">
        <v>1742</v>
      </c>
      <c r="J41" s="37">
        <f>+'Silver conversion'!D49</f>
        <v>0.2235</v>
      </c>
    </row>
    <row r="42" spans="1:10" ht="15" hidden="1">
      <c r="A42">
        <v>1743</v>
      </c>
      <c r="J42" s="37">
        <f>+'Silver conversion'!D50</f>
        <v>0.2185</v>
      </c>
    </row>
    <row r="43" spans="1:10" ht="15" hidden="1">
      <c r="A43">
        <v>1744</v>
      </c>
      <c r="J43" s="37">
        <f>+'Silver conversion'!D51</f>
        <v>0.218</v>
      </c>
    </row>
    <row r="44" spans="1:10" ht="15" hidden="1">
      <c r="A44">
        <v>1745</v>
      </c>
      <c r="J44" s="37">
        <f>+'Silver conversion'!D52</f>
        <v>0.2145</v>
      </c>
    </row>
    <row r="45" spans="1:10" ht="15" hidden="1">
      <c r="A45">
        <v>1746</v>
      </c>
      <c r="J45" s="37">
        <f>+'Silver conversion'!D53</f>
        <v>0.22</v>
      </c>
    </row>
    <row r="46" spans="1:10" ht="15">
      <c r="A46">
        <v>1747</v>
      </c>
      <c r="F46" t="s">
        <v>119</v>
      </c>
      <c r="J46" s="37">
        <f>+'Silver conversion'!D54</f>
        <v>0.225</v>
      </c>
    </row>
    <row r="47" spans="1:10" ht="15">
      <c r="A47">
        <v>1748</v>
      </c>
      <c r="B47" s="2">
        <v>192</v>
      </c>
      <c r="C47" s="2"/>
      <c r="F47" t="s">
        <v>120</v>
      </c>
      <c r="J47" s="37">
        <f>+'Silver conversion'!D55</f>
        <v>0.225</v>
      </c>
    </row>
    <row r="48" spans="1:10" ht="15">
      <c r="A48">
        <v>1749</v>
      </c>
      <c r="B48" s="2">
        <v>195.65217391304347</v>
      </c>
      <c r="C48" s="2"/>
      <c r="F48" t="s">
        <v>121</v>
      </c>
      <c r="J48" s="37">
        <f>+'Silver conversion'!D56</f>
        <v>0.2235</v>
      </c>
    </row>
    <row r="49" spans="1:10" ht="15">
      <c r="A49">
        <v>1750</v>
      </c>
      <c r="B49" s="2">
        <v>196</v>
      </c>
      <c r="C49" s="2"/>
      <c r="J49" s="37">
        <f>+'Silver conversion'!D57</f>
        <v>0.224</v>
      </c>
    </row>
    <row r="50" spans="1:10" ht="15">
      <c r="A50">
        <v>1751</v>
      </c>
      <c r="B50" s="2">
        <v>196</v>
      </c>
      <c r="C50" s="2"/>
      <c r="J50" s="37">
        <f>+'Silver conversion'!D58</f>
        <v>0.2225</v>
      </c>
    </row>
    <row r="51" spans="1:10" ht="15">
      <c r="A51">
        <v>1752</v>
      </c>
      <c r="B51" s="2">
        <v>196</v>
      </c>
      <c r="C51" s="2"/>
      <c r="J51" s="37">
        <f>+'Silver conversion'!D59</f>
        <v>0.223</v>
      </c>
    </row>
    <row r="52" spans="1:10" ht="15">
      <c r="A52">
        <v>1753</v>
      </c>
      <c r="B52" s="2">
        <v>196</v>
      </c>
      <c r="C52" s="2"/>
      <c r="J52" s="37">
        <f>+'Silver conversion'!D60</f>
        <v>0.2225</v>
      </c>
    </row>
    <row r="53" spans="1:12" ht="15">
      <c r="A53">
        <v>1754</v>
      </c>
      <c r="B53" s="2">
        <v>196</v>
      </c>
      <c r="C53" s="2"/>
      <c r="J53" s="37">
        <f>+'Silver conversion'!D61</f>
        <v>0.221</v>
      </c>
      <c r="L53" s="2">
        <f aca="true" t="shared" si="0" ref="L53:L75">+F53*J53</f>
        <v>0</v>
      </c>
    </row>
    <row r="54" spans="1:12" ht="15">
      <c r="A54">
        <v>1755</v>
      </c>
      <c r="B54" s="2">
        <v>196</v>
      </c>
      <c r="C54" s="2"/>
      <c r="J54" s="37">
        <f>+'Silver conversion'!D62</f>
        <v>0.2225</v>
      </c>
      <c r="L54" s="2">
        <f t="shared" si="0"/>
        <v>0</v>
      </c>
    </row>
    <row r="55" spans="1:12" ht="15">
      <c r="A55">
        <v>1756</v>
      </c>
      <c r="B55" s="2">
        <v>192.36363636363637</v>
      </c>
      <c r="C55" s="2"/>
      <c r="J55" s="37">
        <f>+'Silver conversion'!D63</f>
        <v>0.2215</v>
      </c>
      <c r="L55" s="2">
        <f t="shared" si="0"/>
        <v>0</v>
      </c>
    </row>
    <row r="56" spans="1:12" ht="15">
      <c r="A56">
        <v>1757</v>
      </c>
      <c r="B56" s="2">
        <v>187.5</v>
      </c>
      <c r="C56" s="2"/>
      <c r="J56" s="37">
        <f>+'Silver conversion'!D64</f>
        <v>0.23</v>
      </c>
      <c r="L56" s="2">
        <f t="shared" si="0"/>
        <v>0</v>
      </c>
    </row>
    <row r="57" spans="1:12" ht="15">
      <c r="A57">
        <v>1758</v>
      </c>
      <c r="B57" s="2">
        <v>186</v>
      </c>
      <c r="C57" s="2"/>
      <c r="J57" s="37">
        <f>+'Silver conversion'!D65</f>
        <v>0.2355</v>
      </c>
      <c r="L57" s="2">
        <f t="shared" si="0"/>
        <v>0</v>
      </c>
    </row>
    <row r="58" spans="1:12" ht="15">
      <c r="A58">
        <v>1759</v>
      </c>
      <c r="B58" s="2">
        <v>186</v>
      </c>
      <c r="C58" s="2"/>
      <c r="J58" s="37">
        <f>+'Silver conversion'!D66</f>
        <v>0.2385</v>
      </c>
      <c r="L58" s="2">
        <f t="shared" si="0"/>
        <v>0</v>
      </c>
    </row>
    <row r="59" spans="1:12" ht="15">
      <c r="A59">
        <v>1760</v>
      </c>
      <c r="B59" s="2">
        <v>186</v>
      </c>
      <c r="C59" s="2"/>
      <c r="J59" s="37">
        <f>+'Silver conversion'!D67</f>
        <v>0.219</v>
      </c>
      <c r="L59" s="2">
        <f t="shared" si="0"/>
        <v>0</v>
      </c>
    </row>
    <row r="60" spans="1:12" ht="15">
      <c r="A60">
        <v>1761</v>
      </c>
      <c r="B60" s="2">
        <v>186</v>
      </c>
      <c r="C60" s="2"/>
      <c r="J60" s="37">
        <f>+'Silver conversion'!D68</f>
        <v>0.2005</v>
      </c>
      <c r="L60" s="2">
        <f t="shared" si="0"/>
        <v>0</v>
      </c>
    </row>
    <row r="61" spans="1:12" ht="15">
      <c r="A61">
        <v>1762</v>
      </c>
      <c r="B61" s="2">
        <v>197.45454545454547</v>
      </c>
      <c r="C61" s="2"/>
      <c r="J61" s="37">
        <f>+'Silver conversion'!D69</f>
        <v>0.203</v>
      </c>
      <c r="L61" s="2">
        <f t="shared" si="0"/>
        <v>0</v>
      </c>
    </row>
    <row r="62" spans="1:12" ht="15">
      <c r="A62">
        <v>1763</v>
      </c>
      <c r="B62" s="2">
        <v>216</v>
      </c>
      <c r="C62" s="2"/>
      <c r="J62" s="37">
        <f>+'Silver conversion'!D70</f>
        <v>0.2075</v>
      </c>
      <c r="L62" s="2">
        <f t="shared" si="0"/>
        <v>0</v>
      </c>
    </row>
    <row r="63" spans="1:12" ht="15">
      <c r="A63">
        <v>1764</v>
      </c>
      <c r="B63" s="2">
        <v>216</v>
      </c>
      <c r="C63" s="2"/>
      <c r="J63" s="37">
        <f>+'Silver conversion'!D71</f>
        <v>0.2015</v>
      </c>
      <c r="L63" s="2">
        <f t="shared" si="0"/>
        <v>0</v>
      </c>
    </row>
    <row r="64" spans="1:12" ht="15">
      <c r="A64">
        <v>1765</v>
      </c>
      <c r="B64" s="2">
        <v>216</v>
      </c>
      <c r="C64" s="2"/>
      <c r="J64" s="37">
        <f>+'Silver conversion'!D72</f>
        <v>0.211</v>
      </c>
      <c r="L64" s="2">
        <f t="shared" si="0"/>
        <v>0</v>
      </c>
    </row>
    <row r="65" spans="1:12" ht="15">
      <c r="A65">
        <v>1766</v>
      </c>
      <c r="B65" s="2">
        <v>216</v>
      </c>
      <c r="C65" s="2"/>
      <c r="J65" s="37">
        <f>+'Silver conversion'!D73</f>
        <v>0.217</v>
      </c>
      <c r="L65" s="2">
        <f t="shared" si="0"/>
        <v>0</v>
      </c>
    </row>
    <row r="66" spans="1:12" ht="15">
      <c r="A66">
        <v>1767</v>
      </c>
      <c r="B66" s="2">
        <v>216</v>
      </c>
      <c r="C66" s="2"/>
      <c r="J66" s="37">
        <f>+'Silver conversion'!D74</f>
        <v>0.2155</v>
      </c>
      <c r="L66" s="2">
        <f t="shared" si="0"/>
        <v>0</v>
      </c>
    </row>
    <row r="67" spans="1:12" ht="15">
      <c r="A67">
        <v>1768</v>
      </c>
      <c r="B67" s="2">
        <v>216</v>
      </c>
      <c r="C67" s="2"/>
      <c r="J67" s="37">
        <f>+'Silver conversion'!D75</f>
        <v>0.208</v>
      </c>
      <c r="L67" s="2">
        <f t="shared" si="0"/>
        <v>0</v>
      </c>
    </row>
    <row r="68" spans="1:12" ht="15">
      <c r="A68">
        <v>1769</v>
      </c>
      <c r="B68" s="2">
        <v>216</v>
      </c>
      <c r="C68" s="2"/>
      <c r="J68" s="37">
        <f>+'Silver conversion'!D76</f>
        <v>0.206</v>
      </c>
      <c r="L68" s="2">
        <f t="shared" si="0"/>
        <v>0</v>
      </c>
    </row>
    <row r="69" spans="1:12" ht="15">
      <c r="A69">
        <v>1770</v>
      </c>
      <c r="B69" s="2">
        <v>209.33333333333334</v>
      </c>
      <c r="C69" s="2"/>
      <c r="J69" s="37">
        <f>+'Silver conversion'!D77</f>
        <v>0.207</v>
      </c>
      <c r="L69" s="2">
        <f t="shared" si="0"/>
        <v>0</v>
      </c>
    </row>
    <row r="70" spans="1:12" ht="15">
      <c r="A70">
        <v>1771</v>
      </c>
      <c r="B70" s="2">
        <v>208</v>
      </c>
      <c r="C70" s="2"/>
      <c r="J70" s="37">
        <f>+'Silver conversion'!D78</f>
        <v>0.204</v>
      </c>
      <c r="L70" s="2">
        <f t="shared" si="0"/>
        <v>0</v>
      </c>
    </row>
    <row r="71" spans="1:12" ht="15">
      <c r="A71">
        <v>1772</v>
      </c>
      <c r="B71" s="2">
        <v>208</v>
      </c>
      <c r="C71" s="2"/>
      <c r="J71" s="37">
        <f>+'Silver conversion'!D79</f>
        <v>0.203</v>
      </c>
      <c r="L71" s="2">
        <f t="shared" si="0"/>
        <v>0</v>
      </c>
    </row>
    <row r="72" spans="1:12" ht="15">
      <c r="A72">
        <v>1773</v>
      </c>
      <c r="B72" s="2">
        <v>208</v>
      </c>
      <c r="C72" s="2"/>
      <c r="J72" s="37">
        <f>+'Silver conversion'!D80</f>
        <v>0.198</v>
      </c>
      <c r="L72" s="2">
        <f t="shared" si="0"/>
        <v>0</v>
      </c>
    </row>
    <row r="73" spans="1:12" ht="15">
      <c r="A73">
        <v>1774</v>
      </c>
      <c r="B73" s="2">
        <v>208</v>
      </c>
      <c r="C73" s="2"/>
      <c r="J73" s="37">
        <f>+'Silver conversion'!D81</f>
        <v>0.206</v>
      </c>
      <c r="L73" s="2">
        <f t="shared" si="0"/>
        <v>0</v>
      </c>
    </row>
    <row r="74" spans="1:12" ht="15">
      <c r="A74">
        <v>1775</v>
      </c>
      <c r="B74" s="2">
        <v>208</v>
      </c>
      <c r="C74" s="2"/>
      <c r="J74" s="37">
        <f>+'Silver conversion'!D82</f>
        <v>0.213</v>
      </c>
      <c r="L74" s="2">
        <f t="shared" si="0"/>
        <v>0</v>
      </c>
    </row>
    <row r="75" spans="1:12" ht="15">
      <c r="A75">
        <v>1776</v>
      </c>
      <c r="B75" s="2">
        <v>208</v>
      </c>
      <c r="C75" s="2"/>
      <c r="J75" s="37">
        <f>+'Silver conversion'!D83</f>
        <v>0.2125</v>
      </c>
      <c r="L75" s="2">
        <f t="shared" si="0"/>
        <v>0</v>
      </c>
    </row>
    <row r="76" spans="1:12" ht="15">
      <c r="A76">
        <v>1777</v>
      </c>
      <c r="B76" s="2">
        <v>208</v>
      </c>
      <c r="C76" s="2"/>
      <c r="J76" s="37">
        <f>+'Silver conversion'!D84</f>
        <v>0.213</v>
      </c>
      <c r="L76" s="2">
        <f aca="true" t="shared" si="1" ref="L76:L99">+F76*J76</f>
        <v>0</v>
      </c>
    </row>
    <row r="77" spans="1:12" ht="15">
      <c r="A77">
        <v>1778</v>
      </c>
      <c r="B77" s="2">
        <v>208</v>
      </c>
      <c r="C77" s="2"/>
      <c r="J77" s="37">
        <f>+'Silver conversion'!D85</f>
        <v>0.2115</v>
      </c>
      <c r="L77" s="2">
        <f t="shared" si="1"/>
        <v>0</v>
      </c>
    </row>
    <row r="78" spans="1:12" ht="15">
      <c r="A78">
        <v>1779</v>
      </c>
      <c r="B78" s="2">
        <v>210</v>
      </c>
      <c r="C78" s="2"/>
      <c r="J78" s="37">
        <f>+'Silver conversion'!D86</f>
        <v>0.205</v>
      </c>
      <c r="L78" s="2">
        <f t="shared" si="1"/>
        <v>0</v>
      </c>
    </row>
    <row r="79" spans="1:12" ht="15">
      <c r="A79">
        <v>1780</v>
      </c>
      <c r="B79" s="2">
        <v>216</v>
      </c>
      <c r="C79" s="2"/>
      <c r="J79" s="37">
        <f>+'Silver conversion'!D87</f>
        <v>0.205</v>
      </c>
      <c r="L79" s="2">
        <f t="shared" si="1"/>
        <v>0</v>
      </c>
    </row>
    <row r="80" spans="1:12" ht="15">
      <c r="A80">
        <v>1781</v>
      </c>
      <c r="B80" s="2">
        <v>216</v>
      </c>
      <c r="C80" s="2"/>
      <c r="J80" s="37">
        <f>+'Silver conversion'!D88</f>
        <v>0.203</v>
      </c>
      <c r="L80" s="2">
        <f t="shared" si="1"/>
        <v>0</v>
      </c>
    </row>
    <row r="81" spans="1:12" ht="15">
      <c r="A81">
        <v>1782</v>
      </c>
      <c r="B81" s="2">
        <v>220</v>
      </c>
      <c r="C81" s="2"/>
      <c r="J81" s="37">
        <f>+'Silver conversion'!D89</f>
        <v>0.1945</v>
      </c>
      <c r="L81" s="2">
        <f t="shared" si="1"/>
        <v>0</v>
      </c>
    </row>
    <row r="82" spans="1:12" ht="15">
      <c r="A82">
        <v>1783</v>
      </c>
      <c r="B82" s="2">
        <v>224</v>
      </c>
      <c r="C82" s="2"/>
      <c r="J82" s="37">
        <f>+'Silver conversion'!D90</f>
        <v>0.1915</v>
      </c>
      <c r="L82" s="2">
        <f t="shared" si="1"/>
        <v>0</v>
      </c>
    </row>
    <row r="83" spans="1:12" ht="15">
      <c r="A83">
        <v>1784</v>
      </c>
      <c r="B83" s="2">
        <v>216</v>
      </c>
      <c r="C83" s="2"/>
      <c r="J83" s="37">
        <f>+'Silver conversion'!D91</f>
        <v>0.191</v>
      </c>
      <c r="L83" s="2">
        <f t="shared" si="1"/>
        <v>0</v>
      </c>
    </row>
    <row r="84" spans="1:12" ht="15">
      <c r="A84">
        <v>1785</v>
      </c>
      <c r="B84" s="2">
        <v>232</v>
      </c>
      <c r="C84" s="2"/>
      <c r="J84" s="37">
        <f>+'Silver conversion'!D92</f>
        <v>0.194</v>
      </c>
      <c r="L84" s="2">
        <f t="shared" si="1"/>
        <v>0</v>
      </c>
    </row>
    <row r="85" spans="1:12" ht="15">
      <c r="A85">
        <v>1786</v>
      </c>
      <c r="B85" s="2">
        <v>240</v>
      </c>
      <c r="C85" s="2"/>
      <c r="J85" s="37">
        <f>+'Silver conversion'!D93</f>
        <v>0.1915</v>
      </c>
      <c r="L85" s="2">
        <f t="shared" si="1"/>
        <v>0</v>
      </c>
    </row>
    <row r="86" spans="1:12" ht="15">
      <c r="A86">
        <v>1787</v>
      </c>
      <c r="B86" s="2">
        <v>232</v>
      </c>
      <c r="C86" s="2"/>
      <c r="J86" s="37">
        <f>+'Silver conversion'!D94</f>
        <v>0.1855</v>
      </c>
      <c r="L86" s="2">
        <f t="shared" si="1"/>
        <v>0</v>
      </c>
    </row>
    <row r="87" spans="1:12" ht="15">
      <c r="A87">
        <v>1788</v>
      </c>
      <c r="B87" s="2">
        <v>238</v>
      </c>
      <c r="C87" s="2"/>
      <c r="J87" s="37">
        <f>+'Silver conversion'!D95</f>
        <v>0.179</v>
      </c>
      <c r="L87" s="2">
        <f t="shared" si="1"/>
        <v>0</v>
      </c>
    </row>
    <row r="88" spans="1:12" ht="15">
      <c r="A88">
        <v>1789</v>
      </c>
      <c r="B88" s="2">
        <v>252</v>
      </c>
      <c r="C88" s="2"/>
      <c r="J88" s="37">
        <f>+'Silver conversion'!D96</f>
        <v>0.1685</v>
      </c>
      <c r="L88" s="2">
        <f t="shared" si="1"/>
        <v>0</v>
      </c>
    </row>
    <row r="89" spans="1:12" ht="15">
      <c r="A89">
        <v>1790</v>
      </c>
      <c r="B89" s="2">
        <v>252</v>
      </c>
      <c r="C89" s="2"/>
      <c r="J89" s="37">
        <f>+'Silver conversion'!D97</f>
        <v>0.1765</v>
      </c>
      <c r="L89" s="2">
        <f t="shared" si="1"/>
        <v>0</v>
      </c>
    </row>
    <row r="90" spans="1:12" ht="15">
      <c r="A90">
        <v>1791</v>
      </c>
      <c r="B90" s="2">
        <v>252</v>
      </c>
      <c r="C90" s="2"/>
      <c r="J90" s="37">
        <f>+'Silver conversion'!D98</f>
        <v>0.1905</v>
      </c>
      <c r="L90" s="2">
        <f t="shared" si="1"/>
        <v>0</v>
      </c>
    </row>
    <row r="91" spans="1:12" ht="15">
      <c r="A91">
        <v>1792</v>
      </c>
      <c r="B91" s="2">
        <v>252</v>
      </c>
      <c r="C91" s="2"/>
      <c r="J91" s="37">
        <f>+'Silver conversion'!D99</f>
        <v>0.192</v>
      </c>
      <c r="L91" s="2">
        <f t="shared" si="1"/>
        <v>0</v>
      </c>
    </row>
    <row r="92" spans="1:12" ht="15">
      <c r="A92">
        <v>1793</v>
      </c>
      <c r="B92" s="2">
        <v>246</v>
      </c>
      <c r="C92" s="2"/>
      <c r="J92" s="37">
        <f>+'Silver conversion'!D100</f>
        <v>0.1925</v>
      </c>
      <c r="L92" s="2">
        <f t="shared" si="1"/>
        <v>0</v>
      </c>
    </row>
    <row r="93" spans="1:12" ht="15">
      <c r="A93">
        <v>1794</v>
      </c>
      <c r="B93" s="2">
        <v>232</v>
      </c>
      <c r="C93" s="2"/>
      <c r="J93" s="37">
        <f>+'Silver conversion'!D101</f>
        <v>0.205</v>
      </c>
      <c r="L93" s="2">
        <f t="shared" si="1"/>
        <v>0</v>
      </c>
    </row>
    <row r="94" spans="1:12" ht="15">
      <c r="A94">
        <v>1795</v>
      </c>
      <c r="B94" s="2">
        <v>225.33333333333334</v>
      </c>
      <c r="C94" s="2"/>
      <c r="J94" s="37">
        <f>+'Silver conversion'!D102</f>
        <v>0.218</v>
      </c>
      <c r="L94" s="2">
        <f t="shared" si="1"/>
        <v>0</v>
      </c>
    </row>
    <row r="95" spans="1:12" ht="15">
      <c r="A95">
        <v>1796</v>
      </c>
      <c r="B95" s="2">
        <v>225.14285714285714</v>
      </c>
      <c r="C95" s="2"/>
      <c r="J95" s="37">
        <f>+'Silver conversion'!D103</f>
        <v>0.2175</v>
      </c>
      <c r="L95" s="2">
        <f t="shared" si="1"/>
        <v>0</v>
      </c>
    </row>
    <row r="96" spans="1:12" ht="15">
      <c r="A96">
        <v>1797</v>
      </c>
      <c r="B96" s="2">
        <v>239</v>
      </c>
      <c r="C96" s="2"/>
      <c r="J96" s="37">
        <f>+'Silver conversion'!D104</f>
        <v>0.2135</v>
      </c>
      <c r="L96" s="2">
        <f t="shared" si="1"/>
        <v>0</v>
      </c>
    </row>
    <row r="97" spans="1:12" ht="15">
      <c r="A97">
        <v>1798</v>
      </c>
      <c r="B97" s="2">
        <v>234</v>
      </c>
      <c r="C97" s="2"/>
      <c r="J97" s="37">
        <f>+'Silver conversion'!D105</f>
        <v>0.212</v>
      </c>
      <c r="L97" s="2">
        <f t="shared" si="1"/>
        <v>0</v>
      </c>
    </row>
    <row r="98" spans="1:12" ht="15">
      <c r="A98">
        <v>1799</v>
      </c>
      <c r="B98" s="2">
        <v>237.5</v>
      </c>
      <c r="C98" s="2"/>
      <c r="J98" s="37">
        <f>+'Silver conversion'!D106</f>
        <v>0.2025</v>
      </c>
      <c r="L98" s="2">
        <f t="shared" si="1"/>
        <v>0</v>
      </c>
    </row>
    <row r="99" spans="1:12" ht="15">
      <c r="A99">
        <v>1800</v>
      </c>
      <c r="B99" s="2">
        <v>276</v>
      </c>
      <c r="C99" s="2"/>
      <c r="J99" s="37">
        <f>+'Silver conversion'!D107</f>
        <v>0.199</v>
      </c>
      <c r="L99" s="2">
        <f t="shared" si="1"/>
        <v>0</v>
      </c>
    </row>
    <row r="101" ht="15">
      <c r="F101" s="2">
        <f>+B101</f>
        <v>0</v>
      </c>
    </row>
    <row r="102" ht="15">
      <c r="F102" s="2">
        <f>+B102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pane xSplit="4840" ySplit="3700" topLeftCell="B89" activePane="bottomRight" state="split"/>
      <selection pane="topLeft" activeCell="A1" sqref="A1"/>
      <selection pane="topRight" activeCell="D8" sqref="D8"/>
      <selection pane="bottomLeft" activeCell="A8" sqref="A8"/>
      <selection pane="bottomRight" activeCell="E102" sqref="E102"/>
    </sheetView>
  </sheetViews>
  <sheetFormatPr defaultColWidth="11.00390625" defaultRowHeight="15.75"/>
  <cols>
    <col min="1" max="1" width="8.875" style="0" customWidth="1"/>
    <col min="2" max="2" width="14.375" style="0" customWidth="1"/>
    <col min="3" max="3" width="13.375" style="0" customWidth="1"/>
    <col min="4" max="4" width="21.625" style="0" customWidth="1"/>
    <col min="5" max="16384" width="8.875" style="0" customWidth="1"/>
  </cols>
  <sheetData>
    <row r="1" spans="1:3" ht="15">
      <c r="A1" s="14" t="s">
        <v>14</v>
      </c>
      <c r="B1" s="15"/>
      <c r="C1" s="13" t="s">
        <v>45</v>
      </c>
    </row>
    <row r="2" spans="1:3" ht="15">
      <c r="A2" s="16" t="s">
        <v>15</v>
      </c>
      <c r="B2" s="17"/>
      <c r="C2" s="20" t="s">
        <v>17</v>
      </c>
    </row>
    <row r="3" ht="15">
      <c r="C3" t="s">
        <v>44</v>
      </c>
    </row>
    <row r="4" spans="2:4" ht="15">
      <c r="B4" s="68" t="s">
        <v>46</v>
      </c>
      <c r="C4" s="68"/>
      <c r="D4" s="68"/>
    </row>
    <row r="5" spans="2:4" ht="15">
      <c r="B5" s="68" t="s">
        <v>47</v>
      </c>
      <c r="C5" s="68"/>
      <c r="D5" s="68"/>
    </row>
    <row r="6" spans="2:4" ht="15">
      <c r="B6" s="68" t="s">
        <v>50</v>
      </c>
      <c r="C6" s="68"/>
      <c r="D6" s="38" t="s">
        <v>51</v>
      </c>
    </row>
    <row r="7" spans="2:4" ht="15">
      <c r="B7" s="23" t="s">
        <v>48</v>
      </c>
      <c r="C7" s="23" t="s">
        <v>49</v>
      </c>
      <c r="D7" s="39" t="s">
        <v>122</v>
      </c>
    </row>
    <row r="8" spans="1:4" ht="15">
      <c r="A8">
        <v>1701</v>
      </c>
      <c r="B8">
        <v>236</v>
      </c>
      <c r="D8" s="40">
        <f>+AVERAGE(B8:C8)/1000</f>
        <v>0.236</v>
      </c>
    </row>
    <row r="9" spans="1:4" ht="15">
      <c r="A9">
        <v>1702</v>
      </c>
      <c r="D9" s="42">
        <f>+D8</f>
        <v>0.236</v>
      </c>
    </row>
    <row r="10" spans="1:4" ht="15">
      <c r="A10">
        <v>1703</v>
      </c>
      <c r="D10" s="42">
        <f aca="true" t="shared" si="0" ref="D10:D19">+D9</f>
        <v>0.236</v>
      </c>
    </row>
    <row r="11" spans="1:4" ht="15">
      <c r="A11">
        <v>1704</v>
      </c>
      <c r="D11" s="42">
        <f t="shared" si="0"/>
        <v>0.236</v>
      </c>
    </row>
    <row r="12" spans="1:4" ht="15">
      <c r="A12">
        <v>1705</v>
      </c>
      <c r="D12" s="42">
        <f t="shared" si="0"/>
        <v>0.236</v>
      </c>
    </row>
    <row r="13" spans="1:4" ht="15">
      <c r="A13">
        <v>1706</v>
      </c>
      <c r="D13" s="42">
        <f t="shared" si="0"/>
        <v>0.236</v>
      </c>
    </row>
    <row r="14" spans="1:4" ht="15">
      <c r="A14">
        <v>1707</v>
      </c>
      <c r="D14" s="42">
        <f t="shared" si="0"/>
        <v>0.236</v>
      </c>
    </row>
    <row r="15" spans="1:4" ht="15">
      <c r="A15">
        <v>1708</v>
      </c>
      <c r="D15" s="42">
        <f t="shared" si="0"/>
        <v>0.236</v>
      </c>
    </row>
    <row r="16" spans="1:4" ht="15">
      <c r="A16">
        <v>1709</v>
      </c>
      <c r="D16" s="42">
        <f t="shared" si="0"/>
        <v>0.236</v>
      </c>
    </row>
    <row r="17" spans="1:4" ht="15">
      <c r="A17">
        <v>1710</v>
      </c>
      <c r="D17" s="42">
        <f t="shared" si="0"/>
        <v>0.236</v>
      </c>
    </row>
    <row r="18" spans="1:4" ht="15">
      <c r="A18">
        <v>1711</v>
      </c>
      <c r="D18" s="42">
        <f t="shared" si="0"/>
        <v>0.236</v>
      </c>
    </row>
    <row r="19" spans="1:4" ht="15">
      <c r="A19">
        <v>1712</v>
      </c>
      <c r="D19" s="42">
        <f t="shared" si="0"/>
        <v>0.236</v>
      </c>
    </row>
    <row r="20" spans="1:4" ht="15">
      <c r="A20">
        <v>1713</v>
      </c>
      <c r="B20">
        <v>230</v>
      </c>
      <c r="D20" s="40">
        <f aca="true" t="shared" si="1" ref="D20:D72">+AVERAGE(B20:C20)/1000</f>
        <v>0.23</v>
      </c>
    </row>
    <row r="21" spans="1:4" ht="15">
      <c r="A21">
        <v>1714</v>
      </c>
      <c r="B21">
        <v>231</v>
      </c>
      <c r="C21">
        <v>232</v>
      </c>
      <c r="D21" s="40">
        <f t="shared" si="1"/>
        <v>0.2315</v>
      </c>
    </row>
    <row r="22" spans="1:4" ht="15">
      <c r="A22">
        <v>1715</v>
      </c>
      <c r="B22">
        <v>230</v>
      </c>
      <c r="D22" s="40">
        <f t="shared" si="1"/>
        <v>0.23</v>
      </c>
    </row>
    <row r="23" spans="1:4" ht="15">
      <c r="A23">
        <v>1716</v>
      </c>
      <c r="B23">
        <v>228</v>
      </c>
      <c r="C23">
        <v>229</v>
      </c>
      <c r="D23" s="40">
        <f t="shared" si="1"/>
        <v>0.2285</v>
      </c>
    </row>
    <row r="24" spans="1:4" ht="15">
      <c r="A24">
        <v>1717</v>
      </c>
      <c r="B24">
        <v>227</v>
      </c>
      <c r="D24" s="40">
        <f t="shared" si="1"/>
        <v>0.227</v>
      </c>
    </row>
    <row r="25" spans="1:4" ht="15">
      <c r="A25">
        <v>1718</v>
      </c>
      <c r="D25" s="42">
        <f>+D24</f>
        <v>0.227</v>
      </c>
    </row>
    <row r="26" spans="1:4" ht="15">
      <c r="A26">
        <v>1719</v>
      </c>
      <c r="B26">
        <v>228</v>
      </c>
      <c r="D26" s="40">
        <f t="shared" si="1"/>
        <v>0.228</v>
      </c>
    </row>
    <row r="27" spans="1:4" ht="15">
      <c r="A27">
        <v>1720</v>
      </c>
      <c r="D27" s="42">
        <f>+D26</f>
        <v>0.228</v>
      </c>
    </row>
    <row r="28" spans="1:4" ht="15">
      <c r="A28">
        <v>1721</v>
      </c>
      <c r="D28" s="42">
        <f>+D27</f>
        <v>0.228</v>
      </c>
    </row>
    <row r="29" spans="1:4" ht="15">
      <c r="A29">
        <v>1722</v>
      </c>
      <c r="B29">
        <v>202</v>
      </c>
      <c r="C29">
        <v>203</v>
      </c>
      <c r="D29" s="40">
        <f t="shared" si="1"/>
        <v>0.2025</v>
      </c>
    </row>
    <row r="30" spans="1:4" ht="15">
      <c r="A30">
        <v>1723</v>
      </c>
      <c r="B30">
        <v>200</v>
      </c>
      <c r="C30">
        <v>203</v>
      </c>
      <c r="D30" s="40">
        <f t="shared" si="1"/>
        <v>0.2015</v>
      </c>
    </row>
    <row r="31" spans="1:4" ht="15">
      <c r="A31">
        <v>1724</v>
      </c>
      <c r="B31">
        <v>200</v>
      </c>
      <c r="D31" s="40">
        <f t="shared" si="1"/>
        <v>0.2</v>
      </c>
    </row>
    <row r="32" spans="1:4" ht="15">
      <c r="A32">
        <v>1725</v>
      </c>
      <c r="B32">
        <v>195</v>
      </c>
      <c r="C32">
        <v>200</v>
      </c>
      <c r="D32" s="40">
        <f t="shared" si="1"/>
        <v>0.1975</v>
      </c>
    </row>
    <row r="33" spans="1:4" ht="15">
      <c r="A33">
        <v>1726</v>
      </c>
      <c r="B33">
        <v>197</v>
      </c>
      <c r="C33">
        <v>222</v>
      </c>
      <c r="D33" s="40">
        <f t="shared" si="1"/>
        <v>0.2095</v>
      </c>
    </row>
    <row r="34" spans="1:4" ht="15">
      <c r="A34">
        <v>1727</v>
      </c>
      <c r="B34">
        <v>212</v>
      </c>
      <c r="C34">
        <v>227</v>
      </c>
      <c r="D34" s="40">
        <f t="shared" si="1"/>
        <v>0.2195</v>
      </c>
    </row>
    <row r="35" spans="1:4" ht="15">
      <c r="A35">
        <v>1728</v>
      </c>
      <c r="B35">
        <v>219</v>
      </c>
      <c r="C35">
        <v>227</v>
      </c>
      <c r="D35" s="40">
        <f t="shared" si="1"/>
        <v>0.223</v>
      </c>
    </row>
    <row r="36" spans="1:4" ht="15">
      <c r="A36">
        <v>1729</v>
      </c>
      <c r="D36" s="42">
        <f>+D35</f>
        <v>0.223</v>
      </c>
    </row>
    <row r="37" spans="1:4" ht="15">
      <c r="A37">
        <v>1730</v>
      </c>
      <c r="B37">
        <v>219</v>
      </c>
      <c r="C37">
        <v>222</v>
      </c>
      <c r="D37" s="40">
        <f t="shared" si="1"/>
        <v>0.2205</v>
      </c>
    </row>
    <row r="38" spans="1:4" ht="15">
      <c r="A38">
        <v>1731</v>
      </c>
      <c r="B38">
        <v>219</v>
      </c>
      <c r="C38">
        <v>225</v>
      </c>
      <c r="D38" s="40">
        <f t="shared" si="1"/>
        <v>0.222</v>
      </c>
    </row>
    <row r="39" spans="1:4" ht="15">
      <c r="A39">
        <v>1732</v>
      </c>
      <c r="B39">
        <v>222</v>
      </c>
      <c r="C39">
        <v>225</v>
      </c>
      <c r="D39" s="40">
        <f t="shared" si="1"/>
        <v>0.2235</v>
      </c>
    </row>
    <row r="40" spans="1:4" ht="15">
      <c r="A40">
        <v>1733</v>
      </c>
      <c r="B40">
        <v>219</v>
      </c>
      <c r="C40">
        <v>223</v>
      </c>
      <c r="D40" s="40">
        <f t="shared" si="1"/>
        <v>0.221</v>
      </c>
    </row>
    <row r="41" spans="1:4" ht="15">
      <c r="A41">
        <v>1734</v>
      </c>
      <c r="B41">
        <v>219</v>
      </c>
      <c r="C41">
        <v>222</v>
      </c>
      <c r="D41" s="40">
        <f t="shared" si="1"/>
        <v>0.2205</v>
      </c>
    </row>
    <row r="42" spans="1:4" ht="15">
      <c r="A42">
        <v>1735</v>
      </c>
      <c r="B42">
        <v>218</v>
      </c>
      <c r="C42">
        <v>221</v>
      </c>
      <c r="D42" s="40">
        <f t="shared" si="1"/>
        <v>0.2195</v>
      </c>
    </row>
    <row r="43" spans="1:4" ht="15">
      <c r="A43">
        <v>1736</v>
      </c>
      <c r="B43">
        <v>219</v>
      </c>
      <c r="C43">
        <v>222</v>
      </c>
      <c r="D43" s="40">
        <f t="shared" si="1"/>
        <v>0.2205</v>
      </c>
    </row>
    <row r="44" spans="1:4" ht="15">
      <c r="A44">
        <v>1737</v>
      </c>
      <c r="D44" s="42">
        <f>+D43</f>
        <v>0.2205</v>
      </c>
    </row>
    <row r="45" spans="1:4" ht="15">
      <c r="A45">
        <v>1738</v>
      </c>
      <c r="B45">
        <v>224</v>
      </c>
      <c r="C45">
        <v>224</v>
      </c>
      <c r="D45" s="40">
        <f t="shared" si="1"/>
        <v>0.224</v>
      </c>
    </row>
    <row r="46" spans="1:4" ht="15">
      <c r="A46">
        <v>1739</v>
      </c>
      <c r="B46">
        <v>219</v>
      </c>
      <c r="C46">
        <v>224</v>
      </c>
      <c r="D46" s="40">
        <f t="shared" si="1"/>
        <v>0.2215</v>
      </c>
    </row>
    <row r="47" spans="1:4" ht="15">
      <c r="A47">
        <v>1740</v>
      </c>
      <c r="B47">
        <v>218</v>
      </c>
      <c r="C47">
        <v>222</v>
      </c>
      <c r="D47" s="40">
        <f t="shared" si="1"/>
        <v>0.22</v>
      </c>
    </row>
    <row r="48" spans="1:4" ht="15">
      <c r="A48">
        <v>1741</v>
      </c>
      <c r="B48">
        <v>220</v>
      </c>
      <c r="C48">
        <v>221</v>
      </c>
      <c r="D48" s="40">
        <f t="shared" si="1"/>
        <v>0.2205</v>
      </c>
    </row>
    <row r="49" spans="1:4" ht="15">
      <c r="A49">
        <v>1742</v>
      </c>
      <c r="B49">
        <v>222</v>
      </c>
      <c r="C49">
        <v>225</v>
      </c>
      <c r="D49" s="40">
        <f t="shared" si="1"/>
        <v>0.2235</v>
      </c>
    </row>
    <row r="50" spans="1:4" ht="15">
      <c r="A50">
        <v>1743</v>
      </c>
      <c r="B50">
        <v>216</v>
      </c>
      <c r="C50">
        <v>221</v>
      </c>
      <c r="D50" s="40">
        <f t="shared" si="1"/>
        <v>0.2185</v>
      </c>
    </row>
    <row r="51" spans="1:4" ht="15">
      <c r="A51">
        <v>1744</v>
      </c>
      <c r="B51">
        <v>218</v>
      </c>
      <c r="D51" s="40">
        <f t="shared" si="1"/>
        <v>0.218</v>
      </c>
    </row>
    <row r="52" spans="1:4" ht="15">
      <c r="A52">
        <v>1745</v>
      </c>
      <c r="B52">
        <v>214</v>
      </c>
      <c r="C52">
        <v>215</v>
      </c>
      <c r="D52" s="40">
        <f t="shared" si="1"/>
        <v>0.2145</v>
      </c>
    </row>
    <row r="53" spans="1:4" ht="15">
      <c r="A53">
        <v>1746</v>
      </c>
      <c r="B53">
        <v>218</v>
      </c>
      <c r="C53">
        <v>222</v>
      </c>
      <c r="D53" s="40">
        <f t="shared" si="1"/>
        <v>0.22</v>
      </c>
    </row>
    <row r="54" spans="1:4" ht="15">
      <c r="A54">
        <v>1747</v>
      </c>
      <c r="B54">
        <v>225</v>
      </c>
      <c r="D54" s="40">
        <f t="shared" si="1"/>
        <v>0.225</v>
      </c>
    </row>
    <row r="55" spans="1:4" ht="15">
      <c r="A55">
        <v>1748</v>
      </c>
      <c r="B55">
        <v>224</v>
      </c>
      <c r="C55">
        <v>226</v>
      </c>
      <c r="D55" s="40">
        <f t="shared" si="1"/>
        <v>0.225</v>
      </c>
    </row>
    <row r="56" spans="1:4" ht="15">
      <c r="A56">
        <v>1749</v>
      </c>
      <c r="B56">
        <v>220</v>
      </c>
      <c r="C56">
        <v>227</v>
      </c>
      <c r="D56" s="40">
        <f t="shared" si="1"/>
        <v>0.2235</v>
      </c>
    </row>
    <row r="57" spans="1:4" ht="15">
      <c r="A57">
        <v>1750</v>
      </c>
      <c r="B57">
        <v>222</v>
      </c>
      <c r="C57">
        <v>226</v>
      </c>
      <c r="D57" s="40">
        <f t="shared" si="1"/>
        <v>0.224</v>
      </c>
    </row>
    <row r="58" spans="1:4" ht="15">
      <c r="A58">
        <v>1751</v>
      </c>
      <c r="B58">
        <v>221</v>
      </c>
      <c r="C58">
        <v>224</v>
      </c>
      <c r="D58" s="40">
        <f t="shared" si="1"/>
        <v>0.2225</v>
      </c>
    </row>
    <row r="59" spans="1:4" ht="15">
      <c r="A59">
        <v>1752</v>
      </c>
      <c r="B59">
        <v>221</v>
      </c>
      <c r="C59">
        <v>225</v>
      </c>
      <c r="D59" s="40">
        <f t="shared" si="1"/>
        <v>0.223</v>
      </c>
    </row>
    <row r="60" spans="1:4" ht="15">
      <c r="A60">
        <v>1753</v>
      </c>
      <c r="B60">
        <v>220</v>
      </c>
      <c r="C60">
        <v>225</v>
      </c>
      <c r="D60" s="40">
        <f t="shared" si="1"/>
        <v>0.2225</v>
      </c>
    </row>
    <row r="61" spans="1:4" ht="15">
      <c r="A61">
        <v>1754</v>
      </c>
      <c r="B61">
        <v>219</v>
      </c>
      <c r="C61">
        <v>223</v>
      </c>
      <c r="D61" s="40">
        <f t="shared" si="1"/>
        <v>0.221</v>
      </c>
    </row>
    <row r="62" spans="1:4" ht="15">
      <c r="A62">
        <v>1755</v>
      </c>
      <c r="B62">
        <v>220</v>
      </c>
      <c r="C62">
        <v>225</v>
      </c>
      <c r="D62" s="40">
        <f t="shared" si="1"/>
        <v>0.2225</v>
      </c>
    </row>
    <row r="63" spans="1:4" ht="15">
      <c r="A63">
        <v>1756</v>
      </c>
      <c r="B63">
        <v>219</v>
      </c>
      <c r="C63">
        <v>224</v>
      </c>
      <c r="D63" s="40">
        <f t="shared" si="1"/>
        <v>0.2215</v>
      </c>
    </row>
    <row r="64" spans="1:4" ht="15">
      <c r="A64">
        <v>1757</v>
      </c>
      <c r="B64">
        <v>223</v>
      </c>
      <c r="C64">
        <v>237</v>
      </c>
      <c r="D64" s="40">
        <f t="shared" si="1"/>
        <v>0.23</v>
      </c>
    </row>
    <row r="65" spans="1:4" ht="15">
      <c r="A65">
        <v>1758</v>
      </c>
      <c r="B65">
        <v>229</v>
      </c>
      <c r="C65">
        <v>242</v>
      </c>
      <c r="D65" s="40">
        <f t="shared" si="1"/>
        <v>0.2355</v>
      </c>
    </row>
    <row r="66" spans="1:4" ht="15">
      <c r="A66">
        <v>1759</v>
      </c>
      <c r="B66">
        <v>231</v>
      </c>
      <c r="C66">
        <v>246</v>
      </c>
      <c r="D66" s="40">
        <f t="shared" si="1"/>
        <v>0.2385</v>
      </c>
    </row>
    <row r="67" spans="1:4" ht="15">
      <c r="A67">
        <v>1760</v>
      </c>
      <c r="B67">
        <v>204</v>
      </c>
      <c r="C67">
        <v>234</v>
      </c>
      <c r="D67" s="40">
        <f t="shared" si="1"/>
        <v>0.219</v>
      </c>
    </row>
    <row r="68" spans="1:4" ht="15">
      <c r="A68">
        <v>1761</v>
      </c>
      <c r="B68">
        <v>194</v>
      </c>
      <c r="C68">
        <v>207</v>
      </c>
      <c r="D68" s="40">
        <f t="shared" si="1"/>
        <v>0.2005</v>
      </c>
    </row>
    <row r="69" spans="1:4" ht="15">
      <c r="A69">
        <v>1762</v>
      </c>
      <c r="B69">
        <v>194</v>
      </c>
      <c r="C69">
        <v>212</v>
      </c>
      <c r="D69" s="40">
        <f t="shared" si="1"/>
        <v>0.203</v>
      </c>
    </row>
    <row r="70" spans="1:4" ht="15">
      <c r="A70">
        <v>1763</v>
      </c>
      <c r="B70">
        <v>200</v>
      </c>
      <c r="C70">
        <v>215</v>
      </c>
      <c r="D70" s="40">
        <f t="shared" si="1"/>
        <v>0.2075</v>
      </c>
    </row>
    <row r="71" spans="1:4" ht="15">
      <c r="A71">
        <v>1764</v>
      </c>
      <c r="B71">
        <v>199</v>
      </c>
      <c r="C71">
        <v>204</v>
      </c>
      <c r="D71" s="40">
        <f t="shared" si="1"/>
        <v>0.2015</v>
      </c>
    </row>
    <row r="72" spans="1:4" ht="15">
      <c r="A72">
        <v>1765</v>
      </c>
      <c r="B72">
        <v>203</v>
      </c>
      <c r="C72">
        <v>219</v>
      </c>
      <c r="D72" s="40">
        <f t="shared" si="1"/>
        <v>0.211</v>
      </c>
    </row>
    <row r="73" spans="1:4" ht="15">
      <c r="A73">
        <v>1766</v>
      </c>
      <c r="B73">
        <v>215</v>
      </c>
      <c r="C73">
        <v>219</v>
      </c>
      <c r="D73" s="40">
        <f aca="true" t="shared" si="2" ref="D73:D107">+AVERAGE(B73:C73)/1000</f>
        <v>0.217</v>
      </c>
    </row>
    <row r="74" spans="1:4" ht="15">
      <c r="A74">
        <v>1767</v>
      </c>
      <c r="B74">
        <v>212</v>
      </c>
      <c r="C74">
        <v>219</v>
      </c>
      <c r="D74" s="40">
        <f t="shared" si="2"/>
        <v>0.2155</v>
      </c>
    </row>
    <row r="75" spans="1:4" ht="15">
      <c r="A75">
        <v>1768</v>
      </c>
      <c r="B75">
        <v>201</v>
      </c>
      <c r="C75">
        <v>215</v>
      </c>
      <c r="D75" s="40">
        <f t="shared" si="2"/>
        <v>0.208</v>
      </c>
    </row>
    <row r="76" spans="1:4" ht="15">
      <c r="A76">
        <v>1769</v>
      </c>
      <c r="B76">
        <v>200</v>
      </c>
      <c r="C76">
        <v>212</v>
      </c>
      <c r="D76" s="40">
        <f t="shared" si="2"/>
        <v>0.206</v>
      </c>
    </row>
    <row r="77" spans="1:4" ht="15">
      <c r="A77">
        <v>1770</v>
      </c>
      <c r="B77">
        <v>204</v>
      </c>
      <c r="C77">
        <v>210</v>
      </c>
      <c r="D77" s="40">
        <f t="shared" si="2"/>
        <v>0.207</v>
      </c>
    </row>
    <row r="78" spans="1:4" ht="15">
      <c r="A78">
        <v>1771</v>
      </c>
      <c r="B78">
        <v>200</v>
      </c>
      <c r="C78">
        <v>208</v>
      </c>
      <c r="D78" s="40">
        <f t="shared" si="2"/>
        <v>0.204</v>
      </c>
    </row>
    <row r="79" spans="1:4" ht="15">
      <c r="A79">
        <v>1772</v>
      </c>
      <c r="B79">
        <v>202</v>
      </c>
      <c r="C79">
        <v>204</v>
      </c>
      <c r="D79" s="40">
        <f t="shared" si="2"/>
        <v>0.203</v>
      </c>
    </row>
    <row r="80" spans="1:4" ht="15">
      <c r="A80">
        <v>1773</v>
      </c>
      <c r="B80">
        <v>194</v>
      </c>
      <c r="C80">
        <v>202</v>
      </c>
      <c r="D80" s="40">
        <f t="shared" si="2"/>
        <v>0.198</v>
      </c>
    </row>
    <row r="81" spans="1:4" ht="15">
      <c r="A81">
        <v>1774</v>
      </c>
      <c r="B81">
        <v>200</v>
      </c>
      <c r="C81">
        <v>212</v>
      </c>
      <c r="D81" s="40">
        <f t="shared" si="2"/>
        <v>0.206</v>
      </c>
    </row>
    <row r="82" spans="1:4" ht="15">
      <c r="A82">
        <v>1775</v>
      </c>
      <c r="B82">
        <v>212</v>
      </c>
      <c r="C82">
        <v>214</v>
      </c>
      <c r="D82" s="40">
        <f t="shared" si="2"/>
        <v>0.213</v>
      </c>
    </row>
    <row r="83" spans="1:4" ht="15">
      <c r="A83">
        <v>1776</v>
      </c>
      <c r="B83">
        <v>212</v>
      </c>
      <c r="C83">
        <v>213</v>
      </c>
      <c r="D83" s="40">
        <f t="shared" si="2"/>
        <v>0.2125</v>
      </c>
    </row>
    <row r="84" spans="1:4" ht="15">
      <c r="A84">
        <v>1777</v>
      </c>
      <c r="B84">
        <v>212</v>
      </c>
      <c r="C84">
        <v>214</v>
      </c>
      <c r="D84" s="40">
        <f t="shared" si="2"/>
        <v>0.213</v>
      </c>
    </row>
    <row r="85" spans="1:4" ht="15">
      <c r="A85">
        <v>1778</v>
      </c>
      <c r="B85">
        <v>209</v>
      </c>
      <c r="C85">
        <v>214</v>
      </c>
      <c r="D85" s="40">
        <f t="shared" si="2"/>
        <v>0.2115</v>
      </c>
    </row>
    <row r="86" spans="1:4" ht="15">
      <c r="A86">
        <v>1779</v>
      </c>
      <c r="B86">
        <v>198</v>
      </c>
      <c r="C86">
        <v>212</v>
      </c>
      <c r="D86" s="40">
        <f t="shared" si="2"/>
        <v>0.205</v>
      </c>
    </row>
    <row r="87" spans="1:4" ht="15">
      <c r="A87">
        <v>1780</v>
      </c>
      <c r="B87">
        <v>199</v>
      </c>
      <c r="C87">
        <v>211</v>
      </c>
      <c r="D87" s="40">
        <f t="shared" si="2"/>
        <v>0.205</v>
      </c>
    </row>
    <row r="88" spans="1:4" ht="15">
      <c r="A88">
        <v>1781</v>
      </c>
      <c r="B88">
        <v>200</v>
      </c>
      <c r="C88">
        <v>206</v>
      </c>
      <c r="D88" s="40">
        <f t="shared" si="2"/>
        <v>0.203</v>
      </c>
    </row>
    <row r="89" spans="1:4" ht="15">
      <c r="A89">
        <v>1782</v>
      </c>
      <c r="B89">
        <v>187</v>
      </c>
      <c r="C89">
        <v>202</v>
      </c>
      <c r="D89" s="40">
        <f t="shared" si="2"/>
        <v>0.1945</v>
      </c>
    </row>
    <row r="90" spans="1:4" ht="15">
      <c r="A90">
        <v>1783</v>
      </c>
      <c r="B90">
        <v>183</v>
      </c>
      <c r="C90">
        <v>200</v>
      </c>
      <c r="D90" s="40">
        <f t="shared" si="2"/>
        <v>0.1915</v>
      </c>
    </row>
    <row r="91" spans="1:4" ht="15">
      <c r="A91">
        <v>1784</v>
      </c>
      <c r="B91">
        <v>189</v>
      </c>
      <c r="C91">
        <v>193</v>
      </c>
      <c r="D91" s="40">
        <f t="shared" si="2"/>
        <v>0.191</v>
      </c>
    </row>
    <row r="92" spans="1:4" ht="15">
      <c r="A92">
        <v>1785</v>
      </c>
      <c r="B92">
        <v>192</v>
      </c>
      <c r="C92">
        <v>196</v>
      </c>
      <c r="D92" s="40">
        <f t="shared" si="2"/>
        <v>0.194</v>
      </c>
    </row>
    <row r="93" spans="1:4" ht="15">
      <c r="A93">
        <v>1786</v>
      </c>
      <c r="B93">
        <v>186</v>
      </c>
      <c r="C93">
        <v>197</v>
      </c>
      <c r="D93" s="40">
        <f t="shared" si="2"/>
        <v>0.1915</v>
      </c>
    </row>
    <row r="94" spans="1:4" ht="15">
      <c r="A94">
        <v>1787</v>
      </c>
      <c r="B94">
        <v>181</v>
      </c>
      <c r="C94">
        <v>190</v>
      </c>
      <c r="D94" s="40">
        <f t="shared" si="2"/>
        <v>0.1855</v>
      </c>
    </row>
    <row r="95" spans="1:4" ht="15">
      <c r="A95">
        <v>1788</v>
      </c>
      <c r="B95">
        <v>174</v>
      </c>
      <c r="C95">
        <v>184</v>
      </c>
      <c r="D95" s="40">
        <f t="shared" si="2"/>
        <v>0.179</v>
      </c>
    </row>
    <row r="96" spans="1:4" ht="15">
      <c r="A96">
        <v>1789</v>
      </c>
      <c r="B96">
        <v>163</v>
      </c>
      <c r="C96">
        <v>174</v>
      </c>
      <c r="D96" s="40">
        <f t="shared" si="2"/>
        <v>0.1685</v>
      </c>
    </row>
    <row r="97" spans="1:4" ht="15">
      <c r="A97">
        <v>1790</v>
      </c>
      <c r="B97">
        <v>165</v>
      </c>
      <c r="C97">
        <v>188</v>
      </c>
      <c r="D97" s="40">
        <f t="shared" si="2"/>
        <v>0.1765</v>
      </c>
    </row>
    <row r="98" spans="1:4" ht="15">
      <c r="A98">
        <v>1791</v>
      </c>
      <c r="B98">
        <v>188</v>
      </c>
      <c r="C98">
        <v>193</v>
      </c>
      <c r="D98" s="40">
        <f t="shared" si="2"/>
        <v>0.1905</v>
      </c>
    </row>
    <row r="99" spans="1:4" ht="15">
      <c r="A99">
        <v>1792</v>
      </c>
      <c r="B99">
        <v>191</v>
      </c>
      <c r="C99">
        <v>193</v>
      </c>
      <c r="D99" s="40">
        <f t="shared" si="2"/>
        <v>0.192</v>
      </c>
    </row>
    <row r="100" spans="1:4" ht="15">
      <c r="A100">
        <v>1793</v>
      </c>
      <c r="B100">
        <v>192</v>
      </c>
      <c r="C100">
        <v>193</v>
      </c>
      <c r="D100" s="40">
        <f t="shared" si="2"/>
        <v>0.1925</v>
      </c>
    </row>
    <row r="101" spans="1:4" ht="15">
      <c r="A101">
        <v>1794</v>
      </c>
      <c r="B101">
        <v>192</v>
      </c>
      <c r="C101">
        <v>218</v>
      </c>
      <c r="D101" s="40">
        <f t="shared" si="2"/>
        <v>0.205</v>
      </c>
    </row>
    <row r="102" spans="1:4" ht="15">
      <c r="A102">
        <v>1795</v>
      </c>
      <c r="B102">
        <v>217</v>
      </c>
      <c r="C102">
        <v>219</v>
      </c>
      <c r="D102" s="40">
        <f t="shared" si="2"/>
        <v>0.218</v>
      </c>
    </row>
    <row r="103" spans="1:4" ht="15">
      <c r="A103">
        <v>1796</v>
      </c>
      <c r="B103">
        <v>216</v>
      </c>
      <c r="C103">
        <v>219</v>
      </c>
      <c r="D103" s="40">
        <f t="shared" si="2"/>
        <v>0.2175</v>
      </c>
    </row>
    <row r="104" spans="1:4" ht="15">
      <c r="A104">
        <v>1797</v>
      </c>
      <c r="B104">
        <v>212</v>
      </c>
      <c r="C104">
        <v>215</v>
      </c>
      <c r="D104" s="40">
        <f t="shared" si="2"/>
        <v>0.2135</v>
      </c>
    </row>
    <row r="105" spans="1:4" ht="15">
      <c r="A105">
        <v>1798</v>
      </c>
      <c r="B105">
        <v>211</v>
      </c>
      <c r="C105">
        <v>213</v>
      </c>
      <c r="D105" s="40">
        <f t="shared" si="2"/>
        <v>0.212</v>
      </c>
    </row>
    <row r="106" spans="1:4" ht="15">
      <c r="A106">
        <v>1799</v>
      </c>
      <c r="B106">
        <v>194</v>
      </c>
      <c r="C106">
        <v>211</v>
      </c>
      <c r="D106" s="40">
        <f t="shared" si="2"/>
        <v>0.2025</v>
      </c>
    </row>
    <row r="107" spans="1:4" ht="15">
      <c r="A107">
        <v>1800</v>
      </c>
      <c r="B107">
        <v>191</v>
      </c>
      <c r="C107">
        <v>207</v>
      </c>
      <c r="D107" s="41">
        <f t="shared" si="2"/>
        <v>0.199</v>
      </c>
    </row>
  </sheetData>
  <mergeCells count="3">
    <mergeCell ref="B4:D4"/>
    <mergeCell ref="B5:D5"/>
    <mergeCell ref="B6:C6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0"/>
  <sheetViews>
    <sheetView showZeros="0" workbookViewId="0" topLeftCell="A1">
      <pane xSplit="12640" ySplit="3780" topLeftCell="I12" activePane="topRight" state="split"/>
      <selection pane="topLeft" activeCell="T9" sqref="T9:T11"/>
      <selection pane="topRight" activeCell="I9" sqref="I9"/>
      <selection pane="bottomLeft" activeCell="A12" sqref="A12"/>
      <selection pane="bottomRight" activeCell="I12" sqref="I12"/>
    </sheetView>
  </sheetViews>
  <sheetFormatPr defaultColWidth="11.00390625" defaultRowHeight="15.75"/>
  <cols>
    <col min="1" max="1" width="14.125" style="0" customWidth="1"/>
    <col min="2" max="10" width="8.625" style="2" customWidth="1"/>
    <col min="11" max="21" width="8.625" style="0" customWidth="1"/>
    <col min="22" max="29" width="10.625" style="0" customWidth="1"/>
    <col min="30" max="16384" width="8.625" style="0" customWidth="1"/>
  </cols>
  <sheetData>
    <row r="1" spans="1:4" ht="15">
      <c r="A1" s="14" t="s">
        <v>14</v>
      </c>
      <c r="B1" s="15"/>
      <c r="C1" s="13" t="s">
        <v>16</v>
      </c>
      <c r="D1" s="4"/>
    </row>
    <row r="2" spans="1:3" ht="15">
      <c r="A2" s="16" t="s">
        <v>15</v>
      </c>
      <c r="B2" s="17"/>
      <c r="C2" s="20" t="s">
        <v>17</v>
      </c>
    </row>
    <row r="3" ht="15">
      <c r="C3" t="s">
        <v>54</v>
      </c>
    </row>
    <row r="4" ht="15">
      <c r="C4"/>
    </row>
    <row r="5" ht="15">
      <c r="C5" t="s">
        <v>55</v>
      </c>
    </row>
    <row r="6" ht="15">
      <c r="C6" t="s">
        <v>64</v>
      </c>
    </row>
    <row r="7" ht="15">
      <c r="C7"/>
    </row>
    <row r="8" spans="1:22" s="26" customFormat="1" ht="15">
      <c r="A8" s="25"/>
      <c r="B8" s="29" t="s">
        <v>134</v>
      </c>
      <c r="K8" s="29" t="s">
        <v>135</v>
      </c>
      <c r="L8" s="27"/>
      <c r="V8" s="28" t="s">
        <v>136</v>
      </c>
    </row>
    <row r="9" spans="1:29" ht="15">
      <c r="A9" s="21" t="s">
        <v>18</v>
      </c>
      <c r="B9" s="22" t="s">
        <v>56</v>
      </c>
      <c r="C9" s="22" t="s">
        <v>57</v>
      </c>
      <c r="D9" s="22" t="s">
        <v>58</v>
      </c>
      <c r="E9" s="22" t="s">
        <v>59</v>
      </c>
      <c r="F9" s="22" t="s">
        <v>60</v>
      </c>
      <c r="G9" s="22" t="s">
        <v>61</v>
      </c>
      <c r="H9" s="22" t="s">
        <v>62</v>
      </c>
      <c r="I9" s="22" t="s">
        <v>63</v>
      </c>
      <c r="K9" s="22" t="s">
        <v>56</v>
      </c>
      <c r="L9" s="22" t="s">
        <v>57</v>
      </c>
      <c r="M9" s="22" t="s">
        <v>58</v>
      </c>
      <c r="N9" s="22" t="s">
        <v>59</v>
      </c>
      <c r="O9" s="22" t="s">
        <v>60</v>
      </c>
      <c r="P9" s="22" t="s">
        <v>61</v>
      </c>
      <c r="Q9" s="22" t="s">
        <v>62</v>
      </c>
      <c r="R9" s="22" t="s">
        <v>63</v>
      </c>
      <c r="T9" s="43" t="s">
        <v>52</v>
      </c>
      <c r="V9" s="22" t="s">
        <v>56</v>
      </c>
      <c r="W9" s="22" t="s">
        <v>57</v>
      </c>
      <c r="X9" s="22" t="s">
        <v>58</v>
      </c>
      <c r="Y9" s="22" t="s">
        <v>59</v>
      </c>
      <c r="Z9" s="22" t="s">
        <v>60</v>
      </c>
      <c r="AA9" s="22" t="s">
        <v>61</v>
      </c>
      <c r="AB9" s="22" t="s">
        <v>62</v>
      </c>
      <c r="AC9" s="22" t="s">
        <v>63</v>
      </c>
    </row>
    <row r="10" spans="1:29" s="3" customFormat="1" ht="15">
      <c r="A10" s="21" t="s">
        <v>19</v>
      </c>
      <c r="B10" s="23" t="s">
        <v>21</v>
      </c>
      <c r="C10" s="23" t="s">
        <v>21</v>
      </c>
      <c r="D10" s="23" t="s">
        <v>21</v>
      </c>
      <c r="E10" s="23" t="s">
        <v>21</v>
      </c>
      <c r="F10" s="23" t="s">
        <v>21</v>
      </c>
      <c r="G10" s="23" t="s">
        <v>21</v>
      </c>
      <c r="H10" s="23" t="s">
        <v>21</v>
      </c>
      <c r="I10" s="23" t="s">
        <v>21</v>
      </c>
      <c r="J10" s="5"/>
      <c r="K10" s="23" t="s">
        <v>143</v>
      </c>
      <c r="L10" s="23" t="s">
        <v>143</v>
      </c>
      <c r="M10" s="23" t="s">
        <v>143</v>
      </c>
      <c r="N10" s="23" t="s">
        <v>143</v>
      </c>
      <c r="O10" s="23" t="s">
        <v>143</v>
      </c>
      <c r="P10" s="23" t="s">
        <v>143</v>
      </c>
      <c r="Q10" s="23" t="s">
        <v>143</v>
      </c>
      <c r="R10" s="23" t="s">
        <v>143</v>
      </c>
      <c r="T10" s="43" t="s">
        <v>53</v>
      </c>
      <c r="V10" s="23" t="s">
        <v>143</v>
      </c>
      <c r="W10" s="23" t="s">
        <v>143</v>
      </c>
      <c r="X10" s="23" t="s">
        <v>143</v>
      </c>
      <c r="Y10" s="23" t="s">
        <v>143</v>
      </c>
      <c r="Z10" s="23" t="s">
        <v>143</v>
      </c>
      <c r="AA10" s="23" t="s">
        <v>143</v>
      </c>
      <c r="AB10" s="23" t="s">
        <v>143</v>
      </c>
      <c r="AC10" s="23" t="s">
        <v>143</v>
      </c>
    </row>
    <row r="11" spans="1:29" s="3" customFormat="1" ht="15">
      <c r="A11" s="21" t="s">
        <v>20</v>
      </c>
      <c r="B11" s="22" t="s">
        <v>22</v>
      </c>
      <c r="C11" s="22" t="s">
        <v>22</v>
      </c>
      <c r="D11" s="22" t="s">
        <v>22</v>
      </c>
      <c r="E11" s="22" t="s">
        <v>22</v>
      </c>
      <c r="F11" s="22" t="s">
        <v>22</v>
      </c>
      <c r="G11" s="22" t="s">
        <v>22</v>
      </c>
      <c r="H11" s="22" t="s">
        <v>22</v>
      </c>
      <c r="I11" s="22" t="s">
        <v>22</v>
      </c>
      <c r="J11" s="5"/>
      <c r="K11" s="22" t="s">
        <v>22</v>
      </c>
      <c r="L11" s="22" t="s">
        <v>22</v>
      </c>
      <c r="M11" s="22" t="s">
        <v>22</v>
      </c>
      <c r="N11" s="22" t="s">
        <v>22</v>
      </c>
      <c r="O11" s="22" t="s">
        <v>22</v>
      </c>
      <c r="P11" s="22" t="s">
        <v>22</v>
      </c>
      <c r="Q11" s="22" t="s">
        <v>22</v>
      </c>
      <c r="R11" s="22" t="s">
        <v>22</v>
      </c>
      <c r="T11" s="23" t="s">
        <v>22</v>
      </c>
      <c r="V11" s="22" t="s">
        <v>52</v>
      </c>
      <c r="W11" s="22" t="s">
        <v>52</v>
      </c>
      <c r="X11" s="22" t="s">
        <v>52</v>
      </c>
      <c r="Y11" s="22" t="s">
        <v>52</v>
      </c>
      <c r="Z11" s="22" t="s">
        <v>52</v>
      </c>
      <c r="AA11" s="22" t="s">
        <v>52</v>
      </c>
      <c r="AB11" s="22" t="s">
        <v>52</v>
      </c>
      <c r="AC11" s="22" t="s">
        <v>52</v>
      </c>
    </row>
    <row r="12" spans="1:29" ht="15">
      <c r="A12">
        <v>1712</v>
      </c>
      <c r="F12" s="2">
        <v>160</v>
      </c>
      <c r="H12" s="2">
        <v>112</v>
      </c>
      <c r="I12" s="2">
        <v>76</v>
      </c>
      <c r="K12" s="34">
        <f>+B12/139.1</f>
        <v>0</v>
      </c>
      <c r="L12" s="34">
        <f aca="true" t="shared" si="0" ref="L12:R12">+C12/139.1</f>
        <v>0</v>
      </c>
      <c r="M12" s="34">
        <f t="shared" si="0"/>
        <v>0</v>
      </c>
      <c r="N12" s="34">
        <f t="shared" si="0"/>
        <v>0</v>
      </c>
      <c r="O12" s="34">
        <f t="shared" si="0"/>
        <v>1.1502516175413373</v>
      </c>
      <c r="P12" s="34">
        <f t="shared" si="0"/>
        <v>0</v>
      </c>
      <c r="Q12" s="34">
        <f t="shared" si="0"/>
        <v>0.805176132278936</v>
      </c>
      <c r="R12" s="34">
        <f t="shared" si="0"/>
        <v>0.5463695183321352</v>
      </c>
      <c r="T12" s="34">
        <f>+'Silver conversion'!D19</f>
        <v>0.236</v>
      </c>
      <c r="V12" s="34">
        <f>+K12*$T12</f>
        <v>0</v>
      </c>
      <c r="W12" s="34">
        <f aca="true" t="shared" si="1" ref="W12:AC12">+L12*$T12</f>
        <v>0</v>
      </c>
      <c r="X12" s="34">
        <f t="shared" si="1"/>
        <v>0</v>
      </c>
      <c r="Y12" s="34">
        <f t="shared" si="1"/>
        <v>0</v>
      </c>
      <c r="Z12" s="34">
        <f t="shared" si="1"/>
        <v>0.2714593817397556</v>
      </c>
      <c r="AA12" s="34">
        <f t="shared" si="1"/>
        <v>0</v>
      </c>
      <c r="AB12" s="34">
        <f t="shared" si="1"/>
        <v>0.1900215672178289</v>
      </c>
      <c r="AC12" s="34">
        <f t="shared" si="1"/>
        <v>0.1289432063263839</v>
      </c>
    </row>
    <row r="13" spans="1:29" ht="15">
      <c r="A13">
        <v>1713</v>
      </c>
      <c r="K13" s="34">
        <f aca="true" t="shared" si="2" ref="K13:K76">+B13/139.1</f>
        <v>0</v>
      </c>
      <c r="L13" s="34">
        <f aca="true" t="shared" si="3" ref="L13:L76">+C13/139.1</f>
        <v>0</v>
      </c>
      <c r="M13" s="34">
        <f aca="true" t="shared" si="4" ref="M13:M76">+D13/139.1</f>
        <v>0</v>
      </c>
      <c r="N13" s="34">
        <f aca="true" t="shared" si="5" ref="N13:N76">+E13/139.1</f>
        <v>0</v>
      </c>
      <c r="O13" s="34">
        <f aca="true" t="shared" si="6" ref="O13:O76">+F13/139.1</f>
        <v>0</v>
      </c>
      <c r="P13" s="34">
        <f aca="true" t="shared" si="7" ref="P13:P76">+G13/139.1</f>
        <v>0</v>
      </c>
      <c r="Q13" s="34">
        <f aca="true" t="shared" si="8" ref="Q13:Q76">+H13/139.1</f>
        <v>0</v>
      </c>
      <c r="R13" s="34">
        <f aca="true" t="shared" si="9" ref="R13:R76">+I13/139.1</f>
        <v>0</v>
      </c>
      <c r="T13" s="34">
        <f>+'Silver conversion'!D20</f>
        <v>0.23</v>
      </c>
      <c r="V13" s="34">
        <f aca="true" t="shared" si="10" ref="V13:V76">+K13*$T13</f>
        <v>0</v>
      </c>
      <c r="W13" s="34">
        <f aca="true" t="shared" si="11" ref="W13:W76">+L13*$T13</f>
        <v>0</v>
      </c>
      <c r="X13" s="34">
        <f aca="true" t="shared" si="12" ref="X13:X76">+M13*$T13</f>
        <v>0</v>
      </c>
      <c r="Y13" s="34">
        <f aca="true" t="shared" si="13" ref="Y13:Y76">+N13*$T13</f>
        <v>0</v>
      </c>
      <c r="Z13" s="34">
        <f aca="true" t="shared" si="14" ref="Z13:Z76">+O13*$T13</f>
        <v>0</v>
      </c>
      <c r="AA13" s="34">
        <f aca="true" t="shared" si="15" ref="AA13:AA76">+P13*$T13</f>
        <v>0</v>
      </c>
      <c r="AB13" s="34">
        <f aca="true" t="shared" si="16" ref="AB13:AB76">+Q13*$T13</f>
        <v>0</v>
      </c>
      <c r="AC13" s="34">
        <f aca="true" t="shared" si="17" ref="AC13:AC76">+R13*$T13</f>
        <v>0</v>
      </c>
    </row>
    <row r="14" spans="1:29" ht="15">
      <c r="A14">
        <v>1714</v>
      </c>
      <c r="F14" s="2">
        <v>152</v>
      </c>
      <c r="H14" s="2">
        <v>120</v>
      </c>
      <c r="I14" s="2">
        <v>72</v>
      </c>
      <c r="K14" s="34">
        <f t="shared" si="2"/>
        <v>0</v>
      </c>
      <c r="L14" s="34">
        <f t="shared" si="3"/>
        <v>0</v>
      </c>
      <c r="M14" s="34">
        <f t="shared" si="4"/>
        <v>0</v>
      </c>
      <c r="N14" s="34">
        <f t="shared" si="5"/>
        <v>0</v>
      </c>
      <c r="O14" s="34">
        <f t="shared" si="6"/>
        <v>1.0927390366642704</v>
      </c>
      <c r="P14" s="34">
        <f t="shared" si="7"/>
        <v>0</v>
      </c>
      <c r="Q14" s="34">
        <f t="shared" si="8"/>
        <v>0.8626887131560029</v>
      </c>
      <c r="R14" s="34">
        <f t="shared" si="9"/>
        <v>0.5176132278936018</v>
      </c>
      <c r="T14" s="34">
        <f>+'Silver conversion'!D21</f>
        <v>0.2315</v>
      </c>
      <c r="V14" s="34">
        <f t="shared" si="10"/>
        <v>0</v>
      </c>
      <c r="W14" s="34">
        <f t="shared" si="11"/>
        <v>0</v>
      </c>
      <c r="X14" s="34">
        <f t="shared" si="12"/>
        <v>0</v>
      </c>
      <c r="Y14" s="34">
        <f t="shared" si="13"/>
        <v>0</v>
      </c>
      <c r="Z14" s="34">
        <f t="shared" si="14"/>
        <v>0.2529690869877786</v>
      </c>
      <c r="AA14" s="34">
        <f t="shared" si="15"/>
        <v>0</v>
      </c>
      <c r="AB14" s="34">
        <f t="shared" si="16"/>
        <v>0.19971243709561468</v>
      </c>
      <c r="AC14" s="34">
        <f t="shared" si="17"/>
        <v>0.11982746225736882</v>
      </c>
    </row>
    <row r="15" spans="1:29" ht="15">
      <c r="A15">
        <v>1715</v>
      </c>
      <c r="K15" s="34">
        <f t="shared" si="2"/>
        <v>0</v>
      </c>
      <c r="L15" s="34">
        <f t="shared" si="3"/>
        <v>0</v>
      </c>
      <c r="M15" s="34">
        <f t="shared" si="4"/>
        <v>0</v>
      </c>
      <c r="N15" s="34">
        <f t="shared" si="5"/>
        <v>0</v>
      </c>
      <c r="O15" s="34">
        <f t="shared" si="6"/>
        <v>0</v>
      </c>
      <c r="P15" s="34">
        <f t="shared" si="7"/>
        <v>0</v>
      </c>
      <c r="Q15" s="34">
        <f t="shared" si="8"/>
        <v>0</v>
      </c>
      <c r="R15" s="34">
        <f t="shared" si="9"/>
        <v>0</v>
      </c>
      <c r="T15" s="34">
        <f>+'Silver conversion'!D22</f>
        <v>0.23</v>
      </c>
      <c r="V15" s="34">
        <f t="shared" si="10"/>
        <v>0</v>
      </c>
      <c r="W15" s="34">
        <f t="shared" si="11"/>
        <v>0</v>
      </c>
      <c r="X15" s="34">
        <f t="shared" si="12"/>
        <v>0</v>
      </c>
      <c r="Y15" s="34">
        <f t="shared" si="13"/>
        <v>0</v>
      </c>
      <c r="Z15" s="34">
        <f t="shared" si="14"/>
        <v>0</v>
      </c>
      <c r="AA15" s="34">
        <f t="shared" si="15"/>
        <v>0</v>
      </c>
      <c r="AB15" s="34">
        <f t="shared" si="16"/>
        <v>0</v>
      </c>
      <c r="AC15" s="34">
        <f t="shared" si="17"/>
        <v>0</v>
      </c>
    </row>
    <row r="16" spans="1:29" ht="15">
      <c r="A16">
        <v>1716</v>
      </c>
      <c r="K16" s="34">
        <f t="shared" si="2"/>
        <v>0</v>
      </c>
      <c r="L16" s="34">
        <f t="shared" si="3"/>
        <v>0</v>
      </c>
      <c r="M16" s="34">
        <f t="shared" si="4"/>
        <v>0</v>
      </c>
      <c r="N16" s="34">
        <f t="shared" si="5"/>
        <v>0</v>
      </c>
      <c r="O16" s="34">
        <f t="shared" si="6"/>
        <v>0</v>
      </c>
      <c r="P16" s="34">
        <f t="shared" si="7"/>
        <v>0</v>
      </c>
      <c r="Q16" s="34">
        <f t="shared" si="8"/>
        <v>0</v>
      </c>
      <c r="R16" s="34">
        <f t="shared" si="9"/>
        <v>0</v>
      </c>
      <c r="T16" s="34">
        <f>+'Silver conversion'!D23</f>
        <v>0.2285</v>
      </c>
      <c r="V16" s="34">
        <f t="shared" si="10"/>
        <v>0</v>
      </c>
      <c r="W16" s="34">
        <f t="shared" si="11"/>
        <v>0</v>
      </c>
      <c r="X16" s="34">
        <f t="shared" si="12"/>
        <v>0</v>
      </c>
      <c r="Y16" s="34">
        <f t="shared" si="13"/>
        <v>0</v>
      </c>
      <c r="Z16" s="34">
        <f t="shared" si="14"/>
        <v>0</v>
      </c>
      <c r="AA16" s="34">
        <f t="shared" si="15"/>
        <v>0</v>
      </c>
      <c r="AB16" s="34">
        <f t="shared" si="16"/>
        <v>0</v>
      </c>
      <c r="AC16" s="34">
        <f t="shared" si="17"/>
        <v>0</v>
      </c>
    </row>
    <row r="17" spans="1:29" ht="15">
      <c r="A17">
        <v>1717</v>
      </c>
      <c r="K17" s="34">
        <f t="shared" si="2"/>
        <v>0</v>
      </c>
      <c r="L17" s="34">
        <f t="shared" si="3"/>
        <v>0</v>
      </c>
      <c r="M17" s="34">
        <f t="shared" si="4"/>
        <v>0</v>
      </c>
      <c r="N17" s="34">
        <f t="shared" si="5"/>
        <v>0</v>
      </c>
      <c r="O17" s="34">
        <f t="shared" si="6"/>
        <v>0</v>
      </c>
      <c r="P17" s="34">
        <f t="shared" si="7"/>
        <v>0</v>
      </c>
      <c r="Q17" s="34">
        <f t="shared" si="8"/>
        <v>0</v>
      </c>
      <c r="R17" s="34">
        <f t="shared" si="9"/>
        <v>0</v>
      </c>
      <c r="T17" s="34">
        <f>+'Silver conversion'!D24</f>
        <v>0.227</v>
      </c>
      <c r="V17" s="34">
        <f t="shared" si="10"/>
        <v>0</v>
      </c>
      <c r="W17" s="34">
        <f t="shared" si="11"/>
        <v>0</v>
      </c>
      <c r="X17" s="34">
        <f t="shared" si="12"/>
        <v>0</v>
      </c>
      <c r="Y17" s="34">
        <f t="shared" si="13"/>
        <v>0</v>
      </c>
      <c r="Z17" s="34">
        <f t="shared" si="14"/>
        <v>0</v>
      </c>
      <c r="AA17" s="34">
        <f t="shared" si="15"/>
        <v>0</v>
      </c>
      <c r="AB17" s="34">
        <f t="shared" si="16"/>
        <v>0</v>
      </c>
      <c r="AC17" s="34">
        <f t="shared" si="17"/>
        <v>0</v>
      </c>
    </row>
    <row r="18" spans="1:29" ht="15">
      <c r="A18">
        <v>1718</v>
      </c>
      <c r="K18" s="34">
        <f t="shared" si="2"/>
        <v>0</v>
      </c>
      <c r="L18" s="34">
        <f t="shared" si="3"/>
        <v>0</v>
      </c>
      <c r="M18" s="34">
        <f t="shared" si="4"/>
        <v>0</v>
      </c>
      <c r="N18" s="34">
        <f t="shared" si="5"/>
        <v>0</v>
      </c>
      <c r="O18" s="34">
        <f t="shared" si="6"/>
        <v>0</v>
      </c>
      <c r="P18" s="34">
        <f t="shared" si="7"/>
        <v>0</v>
      </c>
      <c r="Q18" s="34">
        <f t="shared" si="8"/>
        <v>0</v>
      </c>
      <c r="R18" s="34">
        <f t="shared" si="9"/>
        <v>0</v>
      </c>
      <c r="T18" s="34">
        <f>+'Silver conversion'!D25</f>
        <v>0.227</v>
      </c>
      <c r="V18" s="34">
        <f t="shared" si="10"/>
        <v>0</v>
      </c>
      <c r="W18" s="34">
        <f t="shared" si="11"/>
        <v>0</v>
      </c>
      <c r="X18" s="34">
        <f t="shared" si="12"/>
        <v>0</v>
      </c>
      <c r="Y18" s="34">
        <f t="shared" si="13"/>
        <v>0</v>
      </c>
      <c r="Z18" s="34">
        <f t="shared" si="14"/>
        <v>0</v>
      </c>
      <c r="AA18" s="34">
        <f t="shared" si="15"/>
        <v>0</v>
      </c>
      <c r="AB18" s="34">
        <f t="shared" si="16"/>
        <v>0</v>
      </c>
      <c r="AC18" s="34">
        <f t="shared" si="17"/>
        <v>0</v>
      </c>
    </row>
    <row r="19" spans="1:29" ht="15">
      <c r="A19">
        <v>1719</v>
      </c>
      <c r="K19" s="34">
        <f t="shared" si="2"/>
        <v>0</v>
      </c>
      <c r="L19" s="34">
        <f t="shared" si="3"/>
        <v>0</v>
      </c>
      <c r="M19" s="34">
        <f t="shared" si="4"/>
        <v>0</v>
      </c>
      <c r="N19" s="34">
        <f t="shared" si="5"/>
        <v>0</v>
      </c>
      <c r="O19" s="34">
        <f t="shared" si="6"/>
        <v>0</v>
      </c>
      <c r="P19" s="34">
        <f t="shared" si="7"/>
        <v>0</v>
      </c>
      <c r="Q19" s="34">
        <f t="shared" si="8"/>
        <v>0</v>
      </c>
      <c r="R19" s="34">
        <f t="shared" si="9"/>
        <v>0</v>
      </c>
      <c r="T19" s="34">
        <f>+'Silver conversion'!D26</f>
        <v>0.228</v>
      </c>
      <c r="V19" s="34">
        <f t="shared" si="10"/>
        <v>0</v>
      </c>
      <c r="W19" s="34">
        <f t="shared" si="11"/>
        <v>0</v>
      </c>
      <c r="X19" s="34">
        <f t="shared" si="12"/>
        <v>0</v>
      </c>
      <c r="Y19" s="34">
        <f t="shared" si="13"/>
        <v>0</v>
      </c>
      <c r="Z19" s="34">
        <f t="shared" si="14"/>
        <v>0</v>
      </c>
      <c r="AA19" s="34">
        <f t="shared" si="15"/>
        <v>0</v>
      </c>
      <c r="AB19" s="34">
        <f t="shared" si="16"/>
        <v>0</v>
      </c>
      <c r="AC19" s="34">
        <f t="shared" si="17"/>
        <v>0</v>
      </c>
    </row>
    <row r="20" spans="1:29" ht="15">
      <c r="A20">
        <v>1720</v>
      </c>
      <c r="K20" s="34">
        <f t="shared" si="2"/>
        <v>0</v>
      </c>
      <c r="L20" s="34">
        <f t="shared" si="3"/>
        <v>0</v>
      </c>
      <c r="M20" s="34">
        <f t="shared" si="4"/>
        <v>0</v>
      </c>
      <c r="N20" s="34">
        <f t="shared" si="5"/>
        <v>0</v>
      </c>
      <c r="O20" s="34">
        <f t="shared" si="6"/>
        <v>0</v>
      </c>
      <c r="P20" s="34">
        <f t="shared" si="7"/>
        <v>0</v>
      </c>
      <c r="Q20" s="34">
        <f t="shared" si="8"/>
        <v>0</v>
      </c>
      <c r="R20" s="34">
        <f t="shared" si="9"/>
        <v>0</v>
      </c>
      <c r="T20" s="34">
        <f>+'Silver conversion'!D27</f>
        <v>0.228</v>
      </c>
      <c r="V20" s="34">
        <f t="shared" si="10"/>
        <v>0</v>
      </c>
      <c r="W20" s="34">
        <f t="shared" si="11"/>
        <v>0</v>
      </c>
      <c r="X20" s="34">
        <f t="shared" si="12"/>
        <v>0</v>
      </c>
      <c r="Y20" s="34">
        <f t="shared" si="13"/>
        <v>0</v>
      </c>
      <c r="Z20" s="34">
        <f t="shared" si="14"/>
        <v>0</v>
      </c>
      <c r="AA20" s="34">
        <f t="shared" si="15"/>
        <v>0</v>
      </c>
      <c r="AB20" s="34">
        <f t="shared" si="16"/>
        <v>0</v>
      </c>
      <c r="AC20" s="34">
        <f t="shared" si="17"/>
        <v>0</v>
      </c>
    </row>
    <row r="21" spans="1:29" ht="15">
      <c r="A21">
        <v>1721</v>
      </c>
      <c r="K21" s="34">
        <f t="shared" si="2"/>
        <v>0</v>
      </c>
      <c r="L21" s="34">
        <f t="shared" si="3"/>
        <v>0</v>
      </c>
      <c r="M21" s="34">
        <f t="shared" si="4"/>
        <v>0</v>
      </c>
      <c r="N21" s="34">
        <f t="shared" si="5"/>
        <v>0</v>
      </c>
      <c r="O21" s="34">
        <f t="shared" si="6"/>
        <v>0</v>
      </c>
      <c r="P21" s="34">
        <f t="shared" si="7"/>
        <v>0</v>
      </c>
      <c r="Q21" s="34">
        <f t="shared" si="8"/>
        <v>0</v>
      </c>
      <c r="R21" s="34">
        <f t="shared" si="9"/>
        <v>0</v>
      </c>
      <c r="T21" s="34">
        <f>+'Silver conversion'!D28</f>
        <v>0.228</v>
      </c>
      <c r="V21" s="34">
        <f t="shared" si="10"/>
        <v>0</v>
      </c>
      <c r="W21" s="34">
        <f t="shared" si="11"/>
        <v>0</v>
      </c>
      <c r="X21" s="34">
        <f t="shared" si="12"/>
        <v>0</v>
      </c>
      <c r="Y21" s="34">
        <f t="shared" si="13"/>
        <v>0</v>
      </c>
      <c r="Z21" s="34">
        <f t="shared" si="14"/>
        <v>0</v>
      </c>
      <c r="AA21" s="34">
        <f t="shared" si="15"/>
        <v>0</v>
      </c>
      <c r="AB21" s="34">
        <f t="shared" si="16"/>
        <v>0</v>
      </c>
      <c r="AC21" s="34">
        <f t="shared" si="17"/>
        <v>0</v>
      </c>
    </row>
    <row r="22" spans="1:29" ht="15">
      <c r="A22">
        <v>1722</v>
      </c>
      <c r="K22" s="34">
        <f t="shared" si="2"/>
        <v>0</v>
      </c>
      <c r="L22" s="34">
        <f t="shared" si="3"/>
        <v>0</v>
      </c>
      <c r="M22" s="34">
        <f t="shared" si="4"/>
        <v>0</v>
      </c>
      <c r="N22" s="34">
        <f t="shared" si="5"/>
        <v>0</v>
      </c>
      <c r="O22" s="34">
        <f t="shared" si="6"/>
        <v>0</v>
      </c>
      <c r="P22" s="34">
        <f t="shared" si="7"/>
        <v>0</v>
      </c>
      <c r="Q22" s="34">
        <f t="shared" si="8"/>
        <v>0</v>
      </c>
      <c r="R22" s="34">
        <f t="shared" si="9"/>
        <v>0</v>
      </c>
      <c r="T22" s="34">
        <f>+'Silver conversion'!D29</f>
        <v>0.2025</v>
      </c>
      <c r="V22" s="34">
        <f t="shared" si="10"/>
        <v>0</v>
      </c>
      <c r="W22" s="34">
        <f t="shared" si="11"/>
        <v>0</v>
      </c>
      <c r="X22" s="34">
        <f t="shared" si="12"/>
        <v>0</v>
      </c>
      <c r="Y22" s="34">
        <f t="shared" si="13"/>
        <v>0</v>
      </c>
      <c r="Z22" s="34">
        <f t="shared" si="14"/>
        <v>0</v>
      </c>
      <c r="AA22" s="34">
        <f t="shared" si="15"/>
        <v>0</v>
      </c>
      <c r="AB22" s="34">
        <f t="shared" si="16"/>
        <v>0</v>
      </c>
      <c r="AC22" s="34">
        <f t="shared" si="17"/>
        <v>0</v>
      </c>
    </row>
    <row r="23" spans="1:29" ht="15">
      <c r="A23">
        <v>1723</v>
      </c>
      <c r="C23" s="2">
        <v>242.7</v>
      </c>
      <c r="F23" s="2">
        <v>122.4</v>
      </c>
      <c r="H23" s="2">
        <v>102.4</v>
      </c>
      <c r="I23" s="2">
        <v>64</v>
      </c>
      <c r="K23" s="34">
        <f t="shared" si="2"/>
        <v>0</v>
      </c>
      <c r="L23" s="34">
        <f t="shared" si="3"/>
        <v>1.7447879223580158</v>
      </c>
      <c r="M23" s="34">
        <f t="shared" si="4"/>
        <v>0</v>
      </c>
      <c r="N23" s="34">
        <f t="shared" si="5"/>
        <v>0</v>
      </c>
      <c r="O23" s="34">
        <f t="shared" si="6"/>
        <v>0.8799424874191231</v>
      </c>
      <c r="P23" s="34">
        <f t="shared" si="7"/>
        <v>0</v>
      </c>
      <c r="Q23" s="34">
        <f t="shared" si="8"/>
        <v>0.7361610352264558</v>
      </c>
      <c r="R23" s="34">
        <f t="shared" si="9"/>
        <v>0.46010064701653486</v>
      </c>
      <c r="T23" s="34">
        <f>+'Silver conversion'!D30</f>
        <v>0.2015</v>
      </c>
      <c r="V23" s="34">
        <f t="shared" si="10"/>
        <v>0</v>
      </c>
      <c r="W23" s="34">
        <f t="shared" si="11"/>
        <v>0.35157476635514023</v>
      </c>
      <c r="X23" s="34">
        <f t="shared" si="12"/>
        <v>0</v>
      </c>
      <c r="Y23" s="34">
        <f t="shared" si="13"/>
        <v>0</v>
      </c>
      <c r="Z23" s="34">
        <f t="shared" si="14"/>
        <v>0.1773084112149533</v>
      </c>
      <c r="AA23" s="34">
        <f t="shared" si="15"/>
        <v>0</v>
      </c>
      <c r="AB23" s="34">
        <f t="shared" si="16"/>
        <v>0.14833644859813086</v>
      </c>
      <c r="AC23" s="34">
        <f t="shared" si="17"/>
        <v>0.09271028037383178</v>
      </c>
    </row>
    <row r="24" spans="1:29" ht="15">
      <c r="A24">
        <v>1724</v>
      </c>
      <c r="C24" s="2">
        <v>248.9</v>
      </c>
      <c r="F24" s="2">
        <v>172.8</v>
      </c>
      <c r="H24" s="2">
        <v>142.8</v>
      </c>
      <c r="I24" s="2">
        <v>93.2</v>
      </c>
      <c r="K24" s="34">
        <f t="shared" si="2"/>
        <v>0</v>
      </c>
      <c r="L24" s="34">
        <f t="shared" si="3"/>
        <v>1.7893601725377428</v>
      </c>
      <c r="M24" s="34">
        <f t="shared" si="4"/>
        <v>0</v>
      </c>
      <c r="N24" s="34">
        <f t="shared" si="5"/>
        <v>0</v>
      </c>
      <c r="O24" s="34">
        <f t="shared" si="6"/>
        <v>1.2422717469446443</v>
      </c>
      <c r="P24" s="34">
        <f t="shared" si="7"/>
        <v>0</v>
      </c>
      <c r="Q24" s="34">
        <f t="shared" si="8"/>
        <v>1.0265995686556435</v>
      </c>
      <c r="R24" s="34">
        <f t="shared" si="9"/>
        <v>0.6700215672178289</v>
      </c>
      <c r="T24" s="34">
        <f>+'Silver conversion'!D31</f>
        <v>0.2</v>
      </c>
      <c r="V24" s="34">
        <f t="shared" si="10"/>
        <v>0</v>
      </c>
      <c r="W24" s="34">
        <f t="shared" si="11"/>
        <v>0.35787203450754856</v>
      </c>
      <c r="X24" s="34">
        <f t="shared" si="12"/>
        <v>0</v>
      </c>
      <c r="Y24" s="34">
        <f t="shared" si="13"/>
        <v>0</v>
      </c>
      <c r="Z24" s="34">
        <f t="shared" si="14"/>
        <v>0.24845434938892885</v>
      </c>
      <c r="AA24" s="34">
        <f t="shared" si="15"/>
        <v>0</v>
      </c>
      <c r="AB24" s="34">
        <f t="shared" si="16"/>
        <v>0.2053199137311287</v>
      </c>
      <c r="AC24" s="34">
        <f t="shared" si="17"/>
        <v>0.13400431344356578</v>
      </c>
    </row>
    <row r="25" spans="1:29" ht="15">
      <c r="A25">
        <v>1725</v>
      </c>
      <c r="C25" s="2">
        <v>272</v>
      </c>
      <c r="F25" s="2">
        <v>206</v>
      </c>
      <c r="H25" s="2">
        <v>140</v>
      </c>
      <c r="I25" s="2">
        <v>88</v>
      </c>
      <c r="K25" s="34">
        <f t="shared" si="2"/>
        <v>0</v>
      </c>
      <c r="L25" s="34">
        <f t="shared" si="3"/>
        <v>1.9554277498202732</v>
      </c>
      <c r="M25" s="34">
        <f t="shared" si="4"/>
        <v>0</v>
      </c>
      <c r="N25" s="34">
        <f t="shared" si="5"/>
        <v>0</v>
      </c>
      <c r="O25" s="34">
        <f t="shared" si="6"/>
        <v>1.4809489575844716</v>
      </c>
      <c r="P25" s="34">
        <f t="shared" si="7"/>
        <v>0</v>
      </c>
      <c r="Q25" s="34">
        <f t="shared" si="8"/>
        <v>1.00647016534867</v>
      </c>
      <c r="R25" s="34">
        <f t="shared" si="9"/>
        <v>0.6326383896477354</v>
      </c>
      <c r="T25" s="34">
        <f>+'Silver conversion'!D32</f>
        <v>0.1975</v>
      </c>
      <c r="V25" s="34">
        <f t="shared" si="10"/>
        <v>0</v>
      </c>
      <c r="W25" s="34">
        <f t="shared" si="11"/>
        <v>0.38619698058950397</v>
      </c>
      <c r="X25" s="34">
        <f t="shared" si="12"/>
        <v>0</v>
      </c>
      <c r="Y25" s="34">
        <f t="shared" si="13"/>
        <v>0</v>
      </c>
      <c r="Z25" s="34">
        <f t="shared" si="14"/>
        <v>0.2924874191229332</v>
      </c>
      <c r="AA25" s="34">
        <f t="shared" si="15"/>
        <v>0</v>
      </c>
      <c r="AB25" s="34">
        <f t="shared" si="16"/>
        <v>0.19877785765636236</v>
      </c>
      <c r="AC25" s="34">
        <f t="shared" si="17"/>
        <v>0.12494608195542775</v>
      </c>
    </row>
    <row r="26" spans="1:29" ht="15">
      <c r="A26">
        <v>1726</v>
      </c>
      <c r="C26" s="2">
        <v>269.3</v>
      </c>
      <c r="F26" s="2">
        <v>248</v>
      </c>
      <c r="H26" s="2">
        <v>164</v>
      </c>
      <c r="I26" s="2">
        <v>96.66666666666667</v>
      </c>
      <c r="K26" s="34">
        <f t="shared" si="2"/>
        <v>0</v>
      </c>
      <c r="L26" s="34">
        <f t="shared" si="3"/>
        <v>1.9360172537742633</v>
      </c>
      <c r="M26" s="34">
        <f t="shared" si="4"/>
        <v>0</v>
      </c>
      <c r="N26" s="34">
        <f t="shared" si="5"/>
        <v>0</v>
      </c>
      <c r="O26" s="34">
        <f t="shared" si="6"/>
        <v>1.7828900071890728</v>
      </c>
      <c r="P26" s="34">
        <f t="shared" si="7"/>
        <v>0</v>
      </c>
      <c r="Q26" s="34">
        <f t="shared" si="8"/>
        <v>1.1790079079798705</v>
      </c>
      <c r="R26" s="34">
        <f t="shared" si="9"/>
        <v>0.6949436855978912</v>
      </c>
      <c r="T26" s="34">
        <f>+'Silver conversion'!D33</f>
        <v>0.2095</v>
      </c>
      <c r="V26" s="34">
        <f t="shared" si="10"/>
        <v>0</v>
      </c>
      <c r="W26" s="34">
        <f t="shared" si="11"/>
        <v>0.40559561466570815</v>
      </c>
      <c r="X26" s="34">
        <f t="shared" si="12"/>
        <v>0</v>
      </c>
      <c r="Y26" s="34">
        <f t="shared" si="13"/>
        <v>0</v>
      </c>
      <c r="Z26" s="34">
        <f t="shared" si="14"/>
        <v>0.37351545650611073</v>
      </c>
      <c r="AA26" s="34">
        <f t="shared" si="15"/>
        <v>0</v>
      </c>
      <c r="AB26" s="34">
        <f t="shared" si="16"/>
        <v>0.24700215672178286</v>
      </c>
      <c r="AC26" s="34">
        <f t="shared" si="17"/>
        <v>0.1455907021327582</v>
      </c>
    </row>
    <row r="27" spans="1:29" ht="15">
      <c r="A27">
        <v>1727</v>
      </c>
      <c r="C27" s="2">
        <v>272</v>
      </c>
      <c r="F27" s="2">
        <v>258.3</v>
      </c>
      <c r="H27" s="2">
        <v>212.57142857142858</v>
      </c>
      <c r="I27" s="2">
        <v>131.42857142857142</v>
      </c>
      <c r="K27" s="34">
        <f t="shared" si="2"/>
        <v>0</v>
      </c>
      <c r="L27" s="34">
        <f t="shared" si="3"/>
        <v>1.9554277498202732</v>
      </c>
      <c r="M27" s="34">
        <f t="shared" si="4"/>
        <v>0</v>
      </c>
      <c r="N27" s="34">
        <f t="shared" si="5"/>
        <v>0</v>
      </c>
      <c r="O27" s="34">
        <f t="shared" si="6"/>
        <v>1.8569374550682964</v>
      </c>
      <c r="P27" s="34">
        <f t="shared" si="7"/>
        <v>0</v>
      </c>
      <c r="Q27" s="34">
        <f t="shared" si="8"/>
        <v>1.528191434733491</v>
      </c>
      <c r="R27" s="34">
        <f t="shared" si="9"/>
        <v>0.944849542980384</v>
      </c>
      <c r="T27" s="34">
        <f>+'Silver conversion'!D34</f>
        <v>0.2195</v>
      </c>
      <c r="V27" s="34">
        <f t="shared" si="10"/>
        <v>0</v>
      </c>
      <c r="W27" s="34">
        <f t="shared" si="11"/>
        <v>0.42921639108555</v>
      </c>
      <c r="X27" s="34">
        <f t="shared" si="12"/>
        <v>0</v>
      </c>
      <c r="Y27" s="34">
        <f t="shared" si="13"/>
        <v>0</v>
      </c>
      <c r="Z27" s="34">
        <f t="shared" si="14"/>
        <v>0.4075977713874911</v>
      </c>
      <c r="AA27" s="34">
        <f t="shared" si="15"/>
        <v>0</v>
      </c>
      <c r="AB27" s="34">
        <f t="shared" si="16"/>
        <v>0.3354380199240013</v>
      </c>
      <c r="AC27" s="34">
        <f t="shared" si="17"/>
        <v>0.2073944746841943</v>
      </c>
    </row>
    <row r="28" spans="1:29" ht="15">
      <c r="A28">
        <v>1728</v>
      </c>
      <c r="C28" s="2">
        <v>288</v>
      </c>
      <c r="F28" s="2">
        <v>256</v>
      </c>
      <c r="H28" s="2">
        <v>192</v>
      </c>
      <c r="I28" s="2">
        <v>128</v>
      </c>
      <c r="K28" s="34">
        <f t="shared" si="2"/>
        <v>0</v>
      </c>
      <c r="L28" s="34">
        <f t="shared" si="3"/>
        <v>2.070452911574407</v>
      </c>
      <c r="M28" s="34">
        <f t="shared" si="4"/>
        <v>0</v>
      </c>
      <c r="N28" s="34">
        <f t="shared" si="5"/>
        <v>0</v>
      </c>
      <c r="O28" s="34">
        <f t="shared" si="6"/>
        <v>1.8404025880661394</v>
      </c>
      <c r="P28" s="34">
        <f t="shared" si="7"/>
        <v>0</v>
      </c>
      <c r="Q28" s="34">
        <f t="shared" si="8"/>
        <v>1.3803019410496047</v>
      </c>
      <c r="R28" s="34">
        <f t="shared" si="9"/>
        <v>0.9202012940330697</v>
      </c>
      <c r="T28" s="34">
        <f>+'Silver conversion'!D35</f>
        <v>0.223</v>
      </c>
      <c r="V28" s="34">
        <f t="shared" si="10"/>
        <v>0</v>
      </c>
      <c r="W28" s="34">
        <f t="shared" si="11"/>
        <v>0.46171099928109277</v>
      </c>
      <c r="X28" s="34">
        <f t="shared" si="12"/>
        <v>0</v>
      </c>
      <c r="Y28" s="34">
        <f t="shared" si="13"/>
        <v>0</v>
      </c>
      <c r="Z28" s="34">
        <f t="shared" si="14"/>
        <v>0.4104097771387491</v>
      </c>
      <c r="AA28" s="34">
        <f t="shared" si="15"/>
        <v>0</v>
      </c>
      <c r="AB28" s="34">
        <f t="shared" si="16"/>
        <v>0.30780733285406187</v>
      </c>
      <c r="AC28" s="34">
        <f t="shared" si="17"/>
        <v>0.20520488856937455</v>
      </c>
    </row>
    <row r="29" spans="1:29" ht="15">
      <c r="A29">
        <v>1729</v>
      </c>
      <c r="K29" s="34">
        <f t="shared" si="2"/>
        <v>0</v>
      </c>
      <c r="L29" s="34">
        <f t="shared" si="3"/>
        <v>0</v>
      </c>
      <c r="M29" s="34">
        <f t="shared" si="4"/>
        <v>0</v>
      </c>
      <c r="N29" s="34">
        <f t="shared" si="5"/>
        <v>0</v>
      </c>
      <c r="O29" s="34">
        <f t="shared" si="6"/>
        <v>0</v>
      </c>
      <c r="P29" s="34">
        <f t="shared" si="7"/>
        <v>0</v>
      </c>
      <c r="Q29" s="34">
        <f t="shared" si="8"/>
        <v>0</v>
      </c>
      <c r="R29" s="34">
        <f t="shared" si="9"/>
        <v>0</v>
      </c>
      <c r="T29" s="34">
        <f>+'Silver conversion'!D36</f>
        <v>0.223</v>
      </c>
      <c r="V29" s="34">
        <f t="shared" si="10"/>
        <v>0</v>
      </c>
      <c r="W29" s="34">
        <f t="shared" si="11"/>
        <v>0</v>
      </c>
      <c r="X29" s="34">
        <f t="shared" si="12"/>
        <v>0</v>
      </c>
      <c r="Y29" s="34">
        <f t="shared" si="13"/>
        <v>0</v>
      </c>
      <c r="Z29" s="34">
        <f t="shared" si="14"/>
        <v>0</v>
      </c>
      <c r="AA29" s="34">
        <f t="shared" si="15"/>
        <v>0</v>
      </c>
      <c r="AB29" s="34">
        <f t="shared" si="16"/>
        <v>0</v>
      </c>
      <c r="AC29" s="34">
        <f t="shared" si="17"/>
        <v>0</v>
      </c>
    </row>
    <row r="30" spans="1:29" ht="15">
      <c r="A30">
        <v>1730</v>
      </c>
      <c r="C30" s="2">
        <v>192</v>
      </c>
      <c r="F30" s="2">
        <v>136</v>
      </c>
      <c r="H30" s="2">
        <v>88</v>
      </c>
      <c r="I30" s="2">
        <v>52</v>
      </c>
      <c r="K30" s="34">
        <f t="shared" si="2"/>
        <v>0</v>
      </c>
      <c r="L30" s="34">
        <f t="shared" si="3"/>
        <v>1.3803019410496047</v>
      </c>
      <c r="M30" s="34">
        <f t="shared" si="4"/>
        <v>0</v>
      </c>
      <c r="N30" s="34">
        <f t="shared" si="5"/>
        <v>0</v>
      </c>
      <c r="O30" s="34">
        <f t="shared" si="6"/>
        <v>0.9777138749101366</v>
      </c>
      <c r="P30" s="34">
        <f t="shared" si="7"/>
        <v>0</v>
      </c>
      <c r="Q30" s="34">
        <f t="shared" si="8"/>
        <v>0.6326383896477354</v>
      </c>
      <c r="R30" s="34">
        <f t="shared" si="9"/>
        <v>0.3738317757009346</v>
      </c>
      <c r="T30" s="34">
        <f>+'Silver conversion'!D37</f>
        <v>0.2205</v>
      </c>
      <c r="V30" s="34">
        <f t="shared" si="10"/>
        <v>0</v>
      </c>
      <c r="W30" s="34">
        <f t="shared" si="11"/>
        <v>0.30435657800143784</v>
      </c>
      <c r="X30" s="34">
        <f t="shared" si="12"/>
        <v>0</v>
      </c>
      <c r="Y30" s="34">
        <f t="shared" si="13"/>
        <v>0</v>
      </c>
      <c r="Z30" s="34">
        <f t="shared" si="14"/>
        <v>0.21558590941768513</v>
      </c>
      <c r="AA30" s="34">
        <f t="shared" si="15"/>
        <v>0</v>
      </c>
      <c r="AB30" s="34">
        <f t="shared" si="16"/>
        <v>0.13949676491732566</v>
      </c>
      <c r="AC30" s="34">
        <f t="shared" si="17"/>
        <v>0.08242990654205608</v>
      </c>
    </row>
    <row r="31" spans="1:29" ht="15">
      <c r="A31">
        <v>1731</v>
      </c>
      <c r="C31" s="2">
        <v>190.6</v>
      </c>
      <c r="F31" s="2">
        <v>131.6</v>
      </c>
      <c r="H31" s="2">
        <v>95.15789473684211</v>
      </c>
      <c r="I31" s="2">
        <v>55.5</v>
      </c>
      <c r="K31" s="34">
        <f t="shared" si="2"/>
        <v>0</v>
      </c>
      <c r="L31" s="34">
        <f t="shared" si="3"/>
        <v>1.370237239396118</v>
      </c>
      <c r="M31" s="34">
        <f t="shared" si="4"/>
        <v>0</v>
      </c>
      <c r="N31" s="34">
        <f t="shared" si="5"/>
        <v>0</v>
      </c>
      <c r="O31" s="34">
        <f t="shared" si="6"/>
        <v>0.9460819554277499</v>
      </c>
      <c r="P31" s="34">
        <f t="shared" si="7"/>
        <v>0</v>
      </c>
      <c r="Q31" s="34">
        <f t="shared" si="8"/>
        <v>0.6840970146430059</v>
      </c>
      <c r="R31" s="34">
        <f t="shared" si="9"/>
        <v>0.39899352983465136</v>
      </c>
      <c r="T31" s="34">
        <f>+'Silver conversion'!D38</f>
        <v>0.222</v>
      </c>
      <c r="V31" s="34">
        <f t="shared" si="10"/>
        <v>0</v>
      </c>
      <c r="W31" s="34">
        <f t="shared" si="11"/>
        <v>0.3041926671459382</v>
      </c>
      <c r="X31" s="34">
        <f t="shared" si="12"/>
        <v>0</v>
      </c>
      <c r="Y31" s="34">
        <f t="shared" si="13"/>
        <v>0</v>
      </c>
      <c r="Z31" s="34">
        <f t="shared" si="14"/>
        <v>0.21003019410496046</v>
      </c>
      <c r="AA31" s="34">
        <f t="shared" si="15"/>
        <v>0</v>
      </c>
      <c r="AB31" s="34">
        <f t="shared" si="16"/>
        <v>0.1518695372507473</v>
      </c>
      <c r="AC31" s="34">
        <f t="shared" si="17"/>
        <v>0.08857656362329261</v>
      </c>
    </row>
    <row r="32" spans="1:29" ht="15">
      <c r="A32">
        <v>1732</v>
      </c>
      <c r="C32" s="2">
        <v>175.7</v>
      </c>
      <c r="F32" s="2">
        <v>127.1</v>
      </c>
      <c r="H32" s="2">
        <v>104.61538461538461</v>
      </c>
      <c r="I32" s="2">
        <v>75.85714285714286</v>
      </c>
      <c r="K32" s="34">
        <f t="shared" si="2"/>
        <v>0</v>
      </c>
      <c r="L32" s="34">
        <f t="shared" si="3"/>
        <v>1.263120057512581</v>
      </c>
      <c r="M32" s="34">
        <f t="shared" si="4"/>
        <v>0</v>
      </c>
      <c r="N32" s="34">
        <f t="shared" si="5"/>
        <v>0</v>
      </c>
      <c r="O32" s="34">
        <f t="shared" si="6"/>
        <v>0.9137311286843998</v>
      </c>
      <c r="P32" s="34">
        <f t="shared" si="7"/>
        <v>0</v>
      </c>
      <c r="Q32" s="34">
        <f t="shared" si="8"/>
        <v>0.7520875960847204</v>
      </c>
      <c r="R32" s="34">
        <f t="shared" si="9"/>
        <v>0.5453425079593305</v>
      </c>
      <c r="T32" s="34">
        <f>+'Silver conversion'!D39</f>
        <v>0.2235</v>
      </c>
      <c r="V32" s="34">
        <f t="shared" si="10"/>
        <v>0</v>
      </c>
      <c r="W32" s="34">
        <f t="shared" si="11"/>
        <v>0.28230733285406184</v>
      </c>
      <c r="X32" s="34">
        <f t="shared" si="12"/>
        <v>0</v>
      </c>
      <c r="Y32" s="34">
        <f t="shared" si="13"/>
        <v>0</v>
      </c>
      <c r="Z32" s="34">
        <f t="shared" si="14"/>
        <v>0.20421890726096334</v>
      </c>
      <c r="AA32" s="34">
        <f t="shared" si="15"/>
        <v>0</v>
      </c>
      <c r="AB32" s="34">
        <f t="shared" si="16"/>
        <v>0.16809157772493502</v>
      </c>
      <c r="AC32" s="34">
        <f t="shared" si="17"/>
        <v>0.12188405052891037</v>
      </c>
    </row>
    <row r="33" spans="1:29" ht="15">
      <c r="A33">
        <v>1733</v>
      </c>
      <c r="C33" s="2">
        <v>173.4</v>
      </c>
      <c r="F33" s="2">
        <v>124.9</v>
      </c>
      <c r="H33" s="2">
        <v>117.53846153846153</v>
      </c>
      <c r="I33" s="2">
        <v>65.23076923076923</v>
      </c>
      <c r="K33" s="34">
        <f t="shared" si="2"/>
        <v>0</v>
      </c>
      <c r="L33" s="34">
        <f t="shared" si="3"/>
        <v>1.2465851905104242</v>
      </c>
      <c r="M33" s="34">
        <f t="shared" si="4"/>
        <v>0</v>
      </c>
      <c r="N33" s="34">
        <f t="shared" si="5"/>
        <v>0</v>
      </c>
      <c r="O33" s="34">
        <f t="shared" si="6"/>
        <v>0.8979151689432064</v>
      </c>
      <c r="P33" s="34">
        <f t="shared" si="7"/>
        <v>0</v>
      </c>
      <c r="Q33" s="34">
        <f t="shared" si="8"/>
        <v>0.8449925344245977</v>
      </c>
      <c r="R33" s="34">
        <f t="shared" si="9"/>
        <v>0.46894873638223744</v>
      </c>
      <c r="T33" s="34">
        <f>+'Silver conversion'!D40</f>
        <v>0.221</v>
      </c>
      <c r="V33" s="34">
        <f t="shared" si="10"/>
        <v>0</v>
      </c>
      <c r="W33" s="34">
        <f t="shared" si="11"/>
        <v>0.2754953271028037</v>
      </c>
      <c r="X33" s="34">
        <f t="shared" si="12"/>
        <v>0</v>
      </c>
      <c r="Y33" s="34">
        <f t="shared" si="13"/>
        <v>0</v>
      </c>
      <c r="Z33" s="34">
        <f t="shared" si="14"/>
        <v>0.19843925233644863</v>
      </c>
      <c r="AA33" s="34">
        <f t="shared" si="15"/>
        <v>0</v>
      </c>
      <c r="AB33" s="34">
        <f t="shared" si="16"/>
        <v>0.18674335010783608</v>
      </c>
      <c r="AC33" s="34">
        <f t="shared" si="17"/>
        <v>0.10363767074047447</v>
      </c>
    </row>
    <row r="34" spans="1:29" ht="15">
      <c r="A34">
        <v>1734</v>
      </c>
      <c r="C34" s="2">
        <v>201.1</v>
      </c>
      <c r="F34" s="2">
        <v>153.2</v>
      </c>
      <c r="H34" s="2">
        <v>125.52941176470588</v>
      </c>
      <c r="I34" s="2">
        <v>68.33333333333333</v>
      </c>
      <c r="K34" s="34">
        <f t="shared" si="2"/>
        <v>0</v>
      </c>
      <c r="L34" s="34">
        <f t="shared" si="3"/>
        <v>1.4457225017972681</v>
      </c>
      <c r="M34" s="34">
        <f t="shared" si="4"/>
        <v>0</v>
      </c>
      <c r="N34" s="34">
        <f t="shared" si="5"/>
        <v>0</v>
      </c>
      <c r="O34" s="34">
        <f t="shared" si="6"/>
        <v>1.1013659237958302</v>
      </c>
      <c r="P34" s="34">
        <f t="shared" si="7"/>
        <v>0</v>
      </c>
      <c r="Q34" s="34">
        <f t="shared" si="8"/>
        <v>0.9024400558210345</v>
      </c>
      <c r="R34" s="34">
        <f t="shared" si="9"/>
        <v>0.49125329499161274</v>
      </c>
      <c r="T34" s="34">
        <f>+'Silver conversion'!D41</f>
        <v>0.2205</v>
      </c>
      <c r="V34" s="34">
        <f t="shared" si="10"/>
        <v>0</v>
      </c>
      <c r="W34" s="34">
        <f t="shared" si="11"/>
        <v>0.31878181164629765</v>
      </c>
      <c r="X34" s="34">
        <f t="shared" si="12"/>
        <v>0</v>
      </c>
      <c r="Y34" s="34">
        <f t="shared" si="13"/>
        <v>0</v>
      </c>
      <c r="Z34" s="34">
        <f t="shared" si="14"/>
        <v>0.24285118619698057</v>
      </c>
      <c r="AA34" s="34">
        <f t="shared" si="15"/>
        <v>0</v>
      </c>
      <c r="AB34" s="34">
        <f t="shared" si="16"/>
        <v>0.1989880323085381</v>
      </c>
      <c r="AC34" s="34">
        <f t="shared" si="17"/>
        <v>0.1083213515456506</v>
      </c>
    </row>
    <row r="35" spans="1:29" ht="15">
      <c r="A35">
        <v>1735</v>
      </c>
      <c r="C35" s="2">
        <v>255.6</v>
      </c>
      <c r="F35" s="2">
        <v>161.6</v>
      </c>
      <c r="H35" s="2">
        <v>120.2</v>
      </c>
      <c r="I35" s="2">
        <v>63.2</v>
      </c>
      <c r="K35" s="34">
        <f t="shared" si="2"/>
        <v>0</v>
      </c>
      <c r="L35" s="34">
        <f t="shared" si="3"/>
        <v>1.8375269590222862</v>
      </c>
      <c r="M35" s="34">
        <f t="shared" si="4"/>
        <v>0</v>
      </c>
      <c r="N35" s="34">
        <f t="shared" si="5"/>
        <v>0</v>
      </c>
      <c r="O35" s="34">
        <f t="shared" si="6"/>
        <v>1.1617541337167505</v>
      </c>
      <c r="P35" s="34">
        <f t="shared" si="7"/>
        <v>0</v>
      </c>
      <c r="Q35" s="34">
        <f t="shared" si="8"/>
        <v>0.8641265276779296</v>
      </c>
      <c r="R35" s="34">
        <f t="shared" si="9"/>
        <v>0.4543493889288282</v>
      </c>
      <c r="T35" s="34">
        <f>+'Silver conversion'!D42</f>
        <v>0.2195</v>
      </c>
      <c r="V35" s="34">
        <f t="shared" si="10"/>
        <v>0</v>
      </c>
      <c r="W35" s="34">
        <f t="shared" si="11"/>
        <v>0.40333716750539184</v>
      </c>
      <c r="X35" s="34">
        <f t="shared" si="12"/>
        <v>0</v>
      </c>
      <c r="Y35" s="34">
        <f t="shared" si="13"/>
        <v>0</v>
      </c>
      <c r="Z35" s="34">
        <f t="shared" si="14"/>
        <v>0.2550050323508267</v>
      </c>
      <c r="AA35" s="34">
        <f t="shared" si="15"/>
        <v>0</v>
      </c>
      <c r="AB35" s="34">
        <f t="shared" si="16"/>
        <v>0.18967577282530557</v>
      </c>
      <c r="AC35" s="34">
        <f t="shared" si="17"/>
        <v>0.09972969086987779</v>
      </c>
    </row>
    <row r="36" spans="1:29" ht="15">
      <c r="A36">
        <v>1736</v>
      </c>
      <c r="C36" s="2">
        <v>264</v>
      </c>
      <c r="F36" s="2">
        <v>206.5</v>
      </c>
      <c r="H36" s="2">
        <v>112.5</v>
      </c>
      <c r="I36" s="2">
        <v>61.5</v>
      </c>
      <c r="K36" s="34">
        <f t="shared" si="2"/>
        <v>0</v>
      </c>
      <c r="L36" s="34">
        <f t="shared" si="3"/>
        <v>1.8979151689432063</v>
      </c>
      <c r="M36" s="34">
        <f t="shared" si="4"/>
        <v>0</v>
      </c>
      <c r="N36" s="34">
        <f t="shared" si="5"/>
        <v>0</v>
      </c>
      <c r="O36" s="34">
        <f t="shared" si="6"/>
        <v>1.4845434938892883</v>
      </c>
      <c r="P36" s="34">
        <f t="shared" si="7"/>
        <v>0</v>
      </c>
      <c r="Q36" s="34">
        <f t="shared" si="8"/>
        <v>0.8087706685837527</v>
      </c>
      <c r="R36" s="34">
        <f t="shared" si="9"/>
        <v>0.4421279654924515</v>
      </c>
      <c r="T36" s="34">
        <f>+'Silver conversion'!D43</f>
        <v>0.2205</v>
      </c>
      <c r="V36" s="34">
        <f t="shared" si="10"/>
        <v>0</v>
      </c>
      <c r="W36" s="34">
        <f t="shared" si="11"/>
        <v>0.418490294751977</v>
      </c>
      <c r="X36" s="34">
        <f t="shared" si="12"/>
        <v>0</v>
      </c>
      <c r="Y36" s="34">
        <f t="shared" si="13"/>
        <v>0</v>
      </c>
      <c r="Z36" s="34">
        <f t="shared" si="14"/>
        <v>0.32734184040258807</v>
      </c>
      <c r="AA36" s="34">
        <f t="shared" si="15"/>
        <v>0</v>
      </c>
      <c r="AB36" s="34">
        <f t="shared" si="16"/>
        <v>0.17833393242271747</v>
      </c>
      <c r="AC36" s="34">
        <f t="shared" si="17"/>
        <v>0.09748921639108556</v>
      </c>
    </row>
    <row r="37" spans="1:29" ht="15">
      <c r="A37">
        <v>1737</v>
      </c>
      <c r="K37" s="34">
        <f t="shared" si="2"/>
        <v>0</v>
      </c>
      <c r="L37" s="34">
        <f t="shared" si="3"/>
        <v>0</v>
      </c>
      <c r="M37" s="34">
        <f t="shared" si="4"/>
        <v>0</v>
      </c>
      <c r="N37" s="34">
        <f t="shared" si="5"/>
        <v>0</v>
      </c>
      <c r="O37" s="34">
        <f t="shared" si="6"/>
        <v>0</v>
      </c>
      <c r="P37" s="34">
        <f t="shared" si="7"/>
        <v>0</v>
      </c>
      <c r="Q37" s="34">
        <f t="shared" si="8"/>
        <v>0</v>
      </c>
      <c r="R37" s="34">
        <f t="shared" si="9"/>
        <v>0</v>
      </c>
      <c r="T37" s="34">
        <f>+'Silver conversion'!D44</f>
        <v>0.2205</v>
      </c>
      <c r="V37" s="34">
        <f t="shared" si="10"/>
        <v>0</v>
      </c>
      <c r="W37" s="34">
        <f t="shared" si="11"/>
        <v>0</v>
      </c>
      <c r="X37" s="34">
        <f t="shared" si="12"/>
        <v>0</v>
      </c>
      <c r="Y37" s="34">
        <f t="shared" si="13"/>
        <v>0</v>
      </c>
      <c r="Z37" s="34">
        <f t="shared" si="14"/>
        <v>0</v>
      </c>
      <c r="AA37" s="34">
        <f t="shared" si="15"/>
        <v>0</v>
      </c>
      <c r="AB37" s="34">
        <f t="shared" si="16"/>
        <v>0</v>
      </c>
      <c r="AC37" s="34">
        <f t="shared" si="17"/>
        <v>0</v>
      </c>
    </row>
    <row r="38" spans="1:29" ht="15">
      <c r="A38">
        <v>1738</v>
      </c>
      <c r="K38" s="34">
        <f t="shared" si="2"/>
        <v>0</v>
      </c>
      <c r="L38" s="34">
        <f t="shared" si="3"/>
        <v>0</v>
      </c>
      <c r="M38" s="34">
        <f t="shared" si="4"/>
        <v>0</v>
      </c>
      <c r="N38" s="34">
        <f t="shared" si="5"/>
        <v>0</v>
      </c>
      <c r="O38" s="34">
        <f t="shared" si="6"/>
        <v>0</v>
      </c>
      <c r="P38" s="34">
        <f t="shared" si="7"/>
        <v>0</v>
      </c>
      <c r="Q38" s="34">
        <f t="shared" si="8"/>
        <v>0</v>
      </c>
      <c r="R38" s="34">
        <f t="shared" si="9"/>
        <v>0</v>
      </c>
      <c r="T38" s="34">
        <f>+'Silver conversion'!D45</f>
        <v>0.224</v>
      </c>
      <c r="V38" s="34">
        <f t="shared" si="10"/>
        <v>0</v>
      </c>
      <c r="W38" s="34">
        <f t="shared" si="11"/>
        <v>0</v>
      </c>
      <c r="X38" s="34">
        <f t="shared" si="12"/>
        <v>0</v>
      </c>
      <c r="Y38" s="34">
        <f t="shared" si="13"/>
        <v>0</v>
      </c>
      <c r="Z38" s="34">
        <f t="shared" si="14"/>
        <v>0</v>
      </c>
      <c r="AA38" s="34">
        <f t="shared" si="15"/>
        <v>0</v>
      </c>
      <c r="AB38" s="34">
        <f t="shared" si="16"/>
        <v>0</v>
      </c>
      <c r="AC38" s="34">
        <f t="shared" si="17"/>
        <v>0</v>
      </c>
    </row>
    <row r="39" spans="1:29" ht="15">
      <c r="A39">
        <v>1739</v>
      </c>
      <c r="C39" s="2">
        <v>200</v>
      </c>
      <c r="F39" s="2">
        <v>134</v>
      </c>
      <c r="H39" s="2">
        <v>110.4</v>
      </c>
      <c r="I39" s="2">
        <v>79.2</v>
      </c>
      <c r="K39" s="34">
        <f t="shared" si="2"/>
        <v>0</v>
      </c>
      <c r="L39" s="34">
        <f t="shared" si="3"/>
        <v>1.4378145219266716</v>
      </c>
      <c r="M39" s="34">
        <f t="shared" si="4"/>
        <v>0</v>
      </c>
      <c r="N39" s="34">
        <f t="shared" si="5"/>
        <v>0</v>
      </c>
      <c r="O39" s="34">
        <f t="shared" si="6"/>
        <v>0.9633357296908699</v>
      </c>
      <c r="P39" s="34">
        <f t="shared" si="7"/>
        <v>0</v>
      </c>
      <c r="Q39" s="34">
        <f t="shared" si="8"/>
        <v>0.7936736161035227</v>
      </c>
      <c r="R39" s="34">
        <f t="shared" si="9"/>
        <v>0.5693745506829619</v>
      </c>
      <c r="T39" s="34">
        <f>+'Silver conversion'!D46</f>
        <v>0.2215</v>
      </c>
      <c r="V39" s="34">
        <f t="shared" si="10"/>
        <v>0</v>
      </c>
      <c r="W39" s="34">
        <f t="shared" si="11"/>
        <v>0.3184759166067578</v>
      </c>
      <c r="X39" s="34">
        <f t="shared" si="12"/>
        <v>0</v>
      </c>
      <c r="Y39" s="34">
        <f t="shared" si="13"/>
        <v>0</v>
      </c>
      <c r="Z39" s="34">
        <f t="shared" si="14"/>
        <v>0.21337886412652768</v>
      </c>
      <c r="AA39" s="34">
        <f t="shared" si="15"/>
        <v>0</v>
      </c>
      <c r="AB39" s="34">
        <f t="shared" si="16"/>
        <v>0.17579870596693029</v>
      </c>
      <c r="AC39" s="34">
        <f t="shared" si="17"/>
        <v>0.12611646297627607</v>
      </c>
    </row>
    <row r="40" spans="1:29" ht="15">
      <c r="A40">
        <v>1740</v>
      </c>
      <c r="C40" s="2">
        <v>428</v>
      </c>
      <c r="F40" s="2">
        <v>316</v>
      </c>
      <c r="H40" s="2">
        <v>229.33333333333334</v>
      </c>
      <c r="I40" s="2">
        <v>132</v>
      </c>
      <c r="K40" s="34">
        <f t="shared" si="2"/>
        <v>0</v>
      </c>
      <c r="L40" s="34">
        <f t="shared" si="3"/>
        <v>3.076923076923077</v>
      </c>
      <c r="M40" s="34">
        <f t="shared" si="4"/>
        <v>0</v>
      </c>
      <c r="N40" s="34">
        <f t="shared" si="5"/>
        <v>0</v>
      </c>
      <c r="O40" s="34">
        <f t="shared" si="6"/>
        <v>2.271746944644141</v>
      </c>
      <c r="P40" s="34">
        <f t="shared" si="7"/>
        <v>0</v>
      </c>
      <c r="Q40" s="34">
        <f t="shared" si="8"/>
        <v>1.6486939851425835</v>
      </c>
      <c r="R40" s="34">
        <f t="shared" si="9"/>
        <v>0.9489575844716032</v>
      </c>
      <c r="T40" s="34">
        <f>+'Silver conversion'!D47</f>
        <v>0.22</v>
      </c>
      <c r="V40" s="34">
        <f t="shared" si="10"/>
        <v>0</v>
      </c>
      <c r="W40" s="34">
        <f t="shared" si="11"/>
        <v>0.676923076923077</v>
      </c>
      <c r="X40" s="34">
        <f t="shared" si="12"/>
        <v>0</v>
      </c>
      <c r="Y40" s="34">
        <f t="shared" si="13"/>
        <v>0</v>
      </c>
      <c r="Z40" s="34">
        <f t="shared" si="14"/>
        <v>0.499784327821711</v>
      </c>
      <c r="AA40" s="34">
        <f t="shared" si="15"/>
        <v>0</v>
      </c>
      <c r="AB40" s="34">
        <f t="shared" si="16"/>
        <v>0.36271267673136837</v>
      </c>
      <c r="AC40" s="34">
        <f t="shared" si="17"/>
        <v>0.2087706685837527</v>
      </c>
    </row>
    <row r="41" spans="1:29" ht="15">
      <c r="A41">
        <v>1741</v>
      </c>
      <c r="F41" s="2">
        <v>372</v>
      </c>
      <c r="H41" s="2">
        <v>240</v>
      </c>
      <c r="I41" s="2">
        <v>112</v>
      </c>
      <c r="K41" s="34">
        <f t="shared" si="2"/>
        <v>0</v>
      </c>
      <c r="L41" s="34">
        <f t="shared" si="3"/>
        <v>0</v>
      </c>
      <c r="M41" s="34">
        <f t="shared" si="4"/>
        <v>0</v>
      </c>
      <c r="N41" s="34">
        <f t="shared" si="5"/>
        <v>0</v>
      </c>
      <c r="O41" s="34">
        <f t="shared" si="6"/>
        <v>2.6743350107836092</v>
      </c>
      <c r="P41" s="34">
        <f t="shared" si="7"/>
        <v>0</v>
      </c>
      <c r="Q41" s="34">
        <f t="shared" si="8"/>
        <v>1.7253774263120059</v>
      </c>
      <c r="R41" s="34">
        <f t="shared" si="9"/>
        <v>0.805176132278936</v>
      </c>
      <c r="T41" s="34">
        <f>+'Silver conversion'!D48</f>
        <v>0.2205</v>
      </c>
      <c r="V41" s="34">
        <f t="shared" si="10"/>
        <v>0</v>
      </c>
      <c r="W41" s="34">
        <f t="shared" si="11"/>
        <v>0</v>
      </c>
      <c r="X41" s="34">
        <f t="shared" si="12"/>
        <v>0</v>
      </c>
      <c r="Y41" s="34">
        <f t="shared" si="13"/>
        <v>0</v>
      </c>
      <c r="Z41" s="34">
        <f t="shared" si="14"/>
        <v>0.5896908698777859</v>
      </c>
      <c r="AA41" s="34">
        <f t="shared" si="15"/>
        <v>0</v>
      </c>
      <c r="AB41" s="34">
        <f t="shared" si="16"/>
        <v>0.3804457225017973</v>
      </c>
      <c r="AC41" s="34">
        <f t="shared" si="17"/>
        <v>0.1775413371675054</v>
      </c>
    </row>
    <row r="42" spans="1:29" ht="15">
      <c r="A42">
        <v>1742</v>
      </c>
      <c r="B42" s="2">
        <v>368</v>
      </c>
      <c r="F42" s="2">
        <v>284</v>
      </c>
      <c r="H42" s="2">
        <v>188</v>
      </c>
      <c r="I42" s="2">
        <v>96</v>
      </c>
      <c r="K42" s="34">
        <f t="shared" si="2"/>
        <v>2.6455787203450756</v>
      </c>
      <c r="L42" s="34">
        <f t="shared" si="3"/>
        <v>0</v>
      </c>
      <c r="M42" s="34">
        <f t="shared" si="4"/>
        <v>0</v>
      </c>
      <c r="N42" s="34">
        <f t="shared" si="5"/>
        <v>0</v>
      </c>
      <c r="O42" s="34">
        <f t="shared" si="6"/>
        <v>2.0416966211358734</v>
      </c>
      <c r="P42" s="34">
        <f t="shared" si="7"/>
        <v>0</v>
      </c>
      <c r="Q42" s="34">
        <f t="shared" si="8"/>
        <v>1.3515456506110712</v>
      </c>
      <c r="R42" s="34">
        <f t="shared" si="9"/>
        <v>0.6901509705248023</v>
      </c>
      <c r="T42" s="34">
        <f>+'Silver conversion'!D49</f>
        <v>0.2235</v>
      </c>
      <c r="V42" s="34">
        <f t="shared" si="10"/>
        <v>0.5912868439971244</v>
      </c>
      <c r="W42" s="34">
        <f t="shared" si="11"/>
        <v>0</v>
      </c>
      <c r="X42" s="34">
        <f t="shared" si="12"/>
        <v>0</v>
      </c>
      <c r="Y42" s="34">
        <f t="shared" si="13"/>
        <v>0</v>
      </c>
      <c r="Z42" s="34">
        <f t="shared" si="14"/>
        <v>0.4563191948238677</v>
      </c>
      <c r="AA42" s="34">
        <f t="shared" si="15"/>
        <v>0</v>
      </c>
      <c r="AB42" s="34">
        <f t="shared" si="16"/>
        <v>0.3020704529115744</v>
      </c>
      <c r="AC42" s="34">
        <f t="shared" si="17"/>
        <v>0.15424874191229332</v>
      </c>
    </row>
    <row r="43" spans="1:29" ht="15">
      <c r="A43">
        <v>1743</v>
      </c>
      <c r="K43" s="34">
        <f t="shared" si="2"/>
        <v>0</v>
      </c>
      <c r="L43" s="34">
        <f t="shared" si="3"/>
        <v>0</v>
      </c>
      <c r="M43" s="34">
        <f t="shared" si="4"/>
        <v>0</v>
      </c>
      <c r="N43" s="34">
        <f t="shared" si="5"/>
        <v>0</v>
      </c>
      <c r="O43" s="34">
        <f t="shared" si="6"/>
        <v>0</v>
      </c>
      <c r="P43" s="34">
        <f t="shared" si="7"/>
        <v>0</v>
      </c>
      <c r="Q43" s="34">
        <f t="shared" si="8"/>
        <v>0</v>
      </c>
      <c r="R43" s="34">
        <f t="shared" si="9"/>
        <v>0</v>
      </c>
      <c r="T43" s="34">
        <f>+'Silver conversion'!D50</f>
        <v>0.2185</v>
      </c>
      <c r="V43" s="34">
        <f t="shared" si="10"/>
        <v>0</v>
      </c>
      <c r="W43" s="34">
        <f t="shared" si="11"/>
        <v>0</v>
      </c>
      <c r="X43" s="34">
        <f t="shared" si="12"/>
        <v>0</v>
      </c>
      <c r="Y43" s="34">
        <f t="shared" si="13"/>
        <v>0</v>
      </c>
      <c r="Z43" s="34">
        <f t="shared" si="14"/>
        <v>0</v>
      </c>
      <c r="AA43" s="34">
        <f t="shared" si="15"/>
        <v>0</v>
      </c>
      <c r="AB43" s="34">
        <f t="shared" si="16"/>
        <v>0</v>
      </c>
      <c r="AC43" s="34">
        <f t="shared" si="17"/>
        <v>0</v>
      </c>
    </row>
    <row r="44" spans="1:29" ht="15">
      <c r="A44">
        <v>1744</v>
      </c>
      <c r="K44" s="34">
        <f t="shared" si="2"/>
        <v>0</v>
      </c>
      <c r="L44" s="34">
        <f t="shared" si="3"/>
        <v>0</v>
      </c>
      <c r="M44" s="34">
        <f t="shared" si="4"/>
        <v>0</v>
      </c>
      <c r="N44" s="34">
        <f t="shared" si="5"/>
        <v>0</v>
      </c>
      <c r="O44" s="34">
        <f t="shared" si="6"/>
        <v>0</v>
      </c>
      <c r="P44" s="34">
        <f t="shared" si="7"/>
        <v>0</v>
      </c>
      <c r="Q44" s="34">
        <f t="shared" si="8"/>
        <v>0</v>
      </c>
      <c r="R44" s="34">
        <f t="shared" si="9"/>
        <v>0</v>
      </c>
      <c r="T44" s="34">
        <f>+'Silver conversion'!D51</f>
        <v>0.218</v>
      </c>
      <c r="V44" s="34">
        <f t="shared" si="10"/>
        <v>0</v>
      </c>
      <c r="W44" s="34">
        <f t="shared" si="11"/>
        <v>0</v>
      </c>
      <c r="X44" s="34">
        <f t="shared" si="12"/>
        <v>0</v>
      </c>
      <c r="Y44" s="34">
        <f t="shared" si="13"/>
        <v>0</v>
      </c>
      <c r="Z44" s="34">
        <f t="shared" si="14"/>
        <v>0</v>
      </c>
      <c r="AA44" s="34">
        <f t="shared" si="15"/>
        <v>0</v>
      </c>
      <c r="AB44" s="34">
        <f t="shared" si="16"/>
        <v>0</v>
      </c>
      <c r="AC44" s="34">
        <f t="shared" si="17"/>
        <v>0</v>
      </c>
    </row>
    <row r="45" spans="1:29" ht="15">
      <c r="A45">
        <v>1745</v>
      </c>
      <c r="K45" s="34">
        <f t="shared" si="2"/>
        <v>0</v>
      </c>
      <c r="L45" s="34">
        <f t="shared" si="3"/>
        <v>0</v>
      </c>
      <c r="M45" s="34">
        <f t="shared" si="4"/>
        <v>0</v>
      </c>
      <c r="N45" s="34">
        <f t="shared" si="5"/>
        <v>0</v>
      </c>
      <c r="O45" s="34">
        <f t="shared" si="6"/>
        <v>0</v>
      </c>
      <c r="P45" s="34">
        <f t="shared" si="7"/>
        <v>0</v>
      </c>
      <c r="Q45" s="34">
        <f t="shared" si="8"/>
        <v>0</v>
      </c>
      <c r="R45" s="34">
        <f t="shared" si="9"/>
        <v>0</v>
      </c>
      <c r="T45" s="34">
        <f>+'Silver conversion'!D52</f>
        <v>0.2145</v>
      </c>
      <c r="V45" s="34">
        <f t="shared" si="10"/>
        <v>0</v>
      </c>
      <c r="W45" s="34">
        <f t="shared" si="11"/>
        <v>0</v>
      </c>
      <c r="X45" s="34">
        <f t="shared" si="12"/>
        <v>0</v>
      </c>
      <c r="Y45" s="34">
        <f t="shared" si="13"/>
        <v>0</v>
      </c>
      <c r="Z45" s="34">
        <f t="shared" si="14"/>
        <v>0</v>
      </c>
      <c r="AA45" s="34">
        <f t="shared" si="15"/>
        <v>0</v>
      </c>
      <c r="AB45" s="34">
        <f t="shared" si="16"/>
        <v>0</v>
      </c>
      <c r="AC45" s="34">
        <f t="shared" si="17"/>
        <v>0</v>
      </c>
    </row>
    <row r="46" spans="1:29" ht="15">
      <c r="A46">
        <v>1746</v>
      </c>
      <c r="K46" s="34">
        <f t="shared" si="2"/>
        <v>0</v>
      </c>
      <c r="L46" s="34">
        <f t="shared" si="3"/>
        <v>0</v>
      </c>
      <c r="M46" s="34">
        <f t="shared" si="4"/>
        <v>0</v>
      </c>
      <c r="N46" s="34">
        <f t="shared" si="5"/>
        <v>0</v>
      </c>
      <c r="O46" s="34">
        <f t="shared" si="6"/>
        <v>0</v>
      </c>
      <c r="P46" s="34">
        <f t="shared" si="7"/>
        <v>0</v>
      </c>
      <c r="Q46" s="34">
        <f t="shared" si="8"/>
        <v>0</v>
      </c>
      <c r="R46" s="34">
        <f t="shared" si="9"/>
        <v>0</v>
      </c>
      <c r="T46" s="34">
        <f>+'Silver conversion'!D53</f>
        <v>0.22</v>
      </c>
      <c r="V46" s="34">
        <f t="shared" si="10"/>
        <v>0</v>
      </c>
      <c r="W46" s="34">
        <f t="shared" si="11"/>
        <v>0</v>
      </c>
      <c r="X46" s="34">
        <f t="shared" si="12"/>
        <v>0</v>
      </c>
      <c r="Y46" s="34">
        <f t="shared" si="13"/>
        <v>0</v>
      </c>
      <c r="Z46" s="34">
        <f t="shared" si="14"/>
        <v>0</v>
      </c>
      <c r="AA46" s="34">
        <f t="shared" si="15"/>
        <v>0</v>
      </c>
      <c r="AB46" s="34">
        <f t="shared" si="16"/>
        <v>0</v>
      </c>
      <c r="AC46" s="34">
        <f t="shared" si="17"/>
        <v>0</v>
      </c>
    </row>
    <row r="47" spans="1:29" ht="15">
      <c r="A47">
        <v>1747</v>
      </c>
      <c r="K47" s="34">
        <f t="shared" si="2"/>
        <v>0</v>
      </c>
      <c r="L47" s="34">
        <f t="shared" si="3"/>
        <v>0</v>
      </c>
      <c r="M47" s="34">
        <f t="shared" si="4"/>
        <v>0</v>
      </c>
      <c r="N47" s="34">
        <f t="shared" si="5"/>
        <v>0</v>
      </c>
      <c r="O47" s="34">
        <f t="shared" si="6"/>
        <v>0</v>
      </c>
      <c r="P47" s="34">
        <f t="shared" si="7"/>
        <v>0</v>
      </c>
      <c r="Q47" s="34">
        <f t="shared" si="8"/>
        <v>0</v>
      </c>
      <c r="R47" s="34">
        <f t="shared" si="9"/>
        <v>0</v>
      </c>
      <c r="T47" s="34">
        <f>+'Silver conversion'!D54</f>
        <v>0.225</v>
      </c>
      <c r="V47" s="34">
        <f t="shared" si="10"/>
        <v>0</v>
      </c>
      <c r="W47" s="34">
        <f t="shared" si="11"/>
        <v>0</v>
      </c>
      <c r="X47" s="34">
        <f t="shared" si="12"/>
        <v>0</v>
      </c>
      <c r="Y47" s="34">
        <f t="shared" si="13"/>
        <v>0</v>
      </c>
      <c r="Z47" s="34">
        <f t="shared" si="14"/>
        <v>0</v>
      </c>
      <c r="AA47" s="34">
        <f t="shared" si="15"/>
        <v>0</v>
      </c>
      <c r="AB47" s="34">
        <f t="shared" si="16"/>
        <v>0</v>
      </c>
      <c r="AC47" s="34">
        <f t="shared" si="17"/>
        <v>0</v>
      </c>
    </row>
    <row r="48" spans="1:29" ht="15">
      <c r="A48">
        <v>1748</v>
      </c>
      <c r="B48" s="2">
        <v>273</v>
      </c>
      <c r="F48" s="2">
        <v>229.5</v>
      </c>
      <c r="G48" s="2">
        <v>250.66666666666666</v>
      </c>
      <c r="H48" s="2">
        <v>163.21951219512195</v>
      </c>
      <c r="I48" s="2">
        <v>111.65853658536585</v>
      </c>
      <c r="K48" s="34">
        <f t="shared" si="2"/>
        <v>1.9626168224299065</v>
      </c>
      <c r="L48" s="34">
        <f t="shared" si="3"/>
        <v>0</v>
      </c>
      <c r="M48" s="34">
        <f t="shared" si="4"/>
        <v>0</v>
      </c>
      <c r="N48" s="34">
        <f t="shared" si="5"/>
        <v>0</v>
      </c>
      <c r="O48" s="34">
        <f t="shared" si="6"/>
        <v>1.6498921639108555</v>
      </c>
      <c r="P48" s="34">
        <f t="shared" si="7"/>
        <v>1.8020608674814282</v>
      </c>
      <c r="Q48" s="34">
        <f t="shared" si="8"/>
        <v>1.173396924479669</v>
      </c>
      <c r="R48" s="34">
        <f t="shared" si="9"/>
        <v>0.8027213269975978</v>
      </c>
      <c r="T48" s="34">
        <f>+'Silver conversion'!D55</f>
        <v>0.225</v>
      </c>
      <c r="V48" s="34">
        <f t="shared" si="10"/>
        <v>0.441588785046729</v>
      </c>
      <c r="W48" s="34">
        <f t="shared" si="11"/>
        <v>0</v>
      </c>
      <c r="X48" s="34">
        <f t="shared" si="12"/>
        <v>0</v>
      </c>
      <c r="Y48" s="34">
        <f t="shared" si="13"/>
        <v>0</v>
      </c>
      <c r="Z48" s="34">
        <f t="shared" si="14"/>
        <v>0.3712257368799425</v>
      </c>
      <c r="AA48" s="34">
        <f t="shared" si="15"/>
        <v>0.40546369518332137</v>
      </c>
      <c r="AB48" s="34">
        <f t="shared" si="16"/>
        <v>0.2640143080079255</v>
      </c>
      <c r="AC48" s="34">
        <f t="shared" si="17"/>
        <v>0.1806122985744595</v>
      </c>
    </row>
    <row r="49" spans="1:29" ht="15">
      <c r="A49">
        <v>1749</v>
      </c>
      <c r="B49" s="2">
        <v>252.7</v>
      </c>
      <c r="C49" s="2">
        <v>283.4</v>
      </c>
      <c r="F49" s="2">
        <v>214</v>
      </c>
      <c r="G49" s="2">
        <v>239.42857142857142</v>
      </c>
      <c r="H49" s="2">
        <v>145.35</v>
      </c>
      <c r="I49" s="2">
        <v>107.1</v>
      </c>
      <c r="K49" s="34">
        <f t="shared" si="2"/>
        <v>1.8166786484543493</v>
      </c>
      <c r="L49" s="34">
        <f t="shared" si="3"/>
        <v>2.0373831775700935</v>
      </c>
      <c r="M49" s="34">
        <f t="shared" si="4"/>
        <v>0</v>
      </c>
      <c r="N49" s="34">
        <f t="shared" si="5"/>
        <v>0</v>
      </c>
      <c r="O49" s="34">
        <f t="shared" si="6"/>
        <v>1.5384615384615385</v>
      </c>
      <c r="P49" s="34">
        <f t="shared" si="7"/>
        <v>1.7212693848207867</v>
      </c>
      <c r="Q49" s="34">
        <f t="shared" si="8"/>
        <v>1.0449317038102084</v>
      </c>
      <c r="R49" s="34">
        <f t="shared" si="9"/>
        <v>0.7699496764917325</v>
      </c>
      <c r="T49" s="34">
        <f>+'Silver conversion'!D56</f>
        <v>0.2235</v>
      </c>
      <c r="V49" s="34">
        <f t="shared" si="10"/>
        <v>0.4060276779295471</v>
      </c>
      <c r="W49" s="34">
        <f t="shared" si="11"/>
        <v>0.4553551401869159</v>
      </c>
      <c r="X49" s="34">
        <f t="shared" si="12"/>
        <v>0</v>
      </c>
      <c r="Y49" s="34">
        <f t="shared" si="13"/>
        <v>0</v>
      </c>
      <c r="Z49" s="34">
        <f t="shared" si="14"/>
        <v>0.34384615384615386</v>
      </c>
      <c r="AA49" s="34">
        <f t="shared" si="15"/>
        <v>0.38470370750744587</v>
      </c>
      <c r="AB49" s="34">
        <f t="shared" si="16"/>
        <v>0.23354223580158157</v>
      </c>
      <c r="AC49" s="34">
        <f t="shared" si="17"/>
        <v>0.17208375269590223</v>
      </c>
    </row>
    <row r="50" spans="1:29" ht="15">
      <c r="A50">
        <v>1750</v>
      </c>
      <c r="B50" s="2">
        <v>197.1</v>
      </c>
      <c r="D50" s="2">
        <v>242.8</v>
      </c>
      <c r="F50" s="2">
        <v>143.6</v>
      </c>
      <c r="G50" s="2">
        <v>177.45454545454547</v>
      </c>
      <c r="H50" s="2">
        <v>99.71428571428571</v>
      </c>
      <c r="I50" s="2">
        <v>63.333333333333336</v>
      </c>
      <c r="K50" s="34">
        <f t="shared" si="2"/>
        <v>1.4169662113587347</v>
      </c>
      <c r="L50" s="34">
        <f t="shared" si="3"/>
        <v>0</v>
      </c>
      <c r="M50" s="34">
        <f t="shared" si="4"/>
        <v>1.7455068296189793</v>
      </c>
      <c r="N50" s="34">
        <f t="shared" si="5"/>
        <v>0</v>
      </c>
      <c r="O50" s="34">
        <f t="shared" si="6"/>
        <v>1.03235082674335</v>
      </c>
      <c r="P50" s="34">
        <f t="shared" si="7"/>
        <v>1.2757336121822105</v>
      </c>
      <c r="Q50" s="34">
        <f t="shared" si="8"/>
        <v>0.7168532402177262</v>
      </c>
      <c r="R50" s="34">
        <f t="shared" si="9"/>
        <v>0.455307931943446</v>
      </c>
      <c r="T50" s="34">
        <f>+'Silver conversion'!D57</f>
        <v>0.224</v>
      </c>
      <c r="V50" s="34">
        <f t="shared" si="10"/>
        <v>0.3174004313443566</v>
      </c>
      <c r="W50" s="34">
        <f t="shared" si="11"/>
        <v>0</v>
      </c>
      <c r="X50" s="34">
        <f t="shared" si="12"/>
        <v>0.39099352983465135</v>
      </c>
      <c r="Y50" s="34">
        <f t="shared" si="13"/>
        <v>0</v>
      </c>
      <c r="Z50" s="34">
        <f t="shared" si="14"/>
        <v>0.23124658519051042</v>
      </c>
      <c r="AA50" s="34">
        <f t="shared" si="15"/>
        <v>0.28576432912881516</v>
      </c>
      <c r="AB50" s="34">
        <f t="shared" si="16"/>
        <v>0.16057512580877067</v>
      </c>
      <c r="AC50" s="34">
        <f t="shared" si="17"/>
        <v>0.1019889767553319</v>
      </c>
    </row>
    <row r="51" spans="1:29" ht="15">
      <c r="A51">
        <v>1751</v>
      </c>
      <c r="B51" s="2">
        <v>215.5</v>
      </c>
      <c r="D51" s="2">
        <v>242.9</v>
      </c>
      <c r="F51" s="2">
        <v>133.3</v>
      </c>
      <c r="G51" s="2">
        <v>144.8</v>
      </c>
      <c r="H51" s="2">
        <v>95.77142857142857</v>
      </c>
      <c r="I51" s="2">
        <v>68.35</v>
      </c>
      <c r="K51" s="34">
        <f t="shared" si="2"/>
        <v>1.5492451473759885</v>
      </c>
      <c r="L51" s="34">
        <f t="shared" si="3"/>
        <v>0</v>
      </c>
      <c r="M51" s="34">
        <f t="shared" si="4"/>
        <v>1.7462257368799425</v>
      </c>
      <c r="N51" s="34">
        <f t="shared" si="5"/>
        <v>0</v>
      </c>
      <c r="O51" s="34">
        <f t="shared" si="6"/>
        <v>0.9583033788641266</v>
      </c>
      <c r="P51" s="34">
        <f t="shared" si="7"/>
        <v>1.0409777138749103</v>
      </c>
      <c r="Q51" s="34">
        <f t="shared" si="8"/>
        <v>0.6885077539283148</v>
      </c>
      <c r="R51" s="34">
        <f t="shared" si="9"/>
        <v>0.49137311286843993</v>
      </c>
      <c r="T51" s="34">
        <f>+'Silver conversion'!D58</f>
        <v>0.2225</v>
      </c>
      <c r="V51" s="34">
        <f t="shared" si="10"/>
        <v>0.3447070452911574</v>
      </c>
      <c r="W51" s="34">
        <f t="shared" si="11"/>
        <v>0</v>
      </c>
      <c r="X51" s="34">
        <f t="shared" si="12"/>
        <v>0.3885352264557872</v>
      </c>
      <c r="Y51" s="34">
        <f t="shared" si="13"/>
        <v>0</v>
      </c>
      <c r="Z51" s="34">
        <f t="shared" si="14"/>
        <v>0.21322250179726818</v>
      </c>
      <c r="AA51" s="34">
        <f t="shared" si="15"/>
        <v>0.23161754133716755</v>
      </c>
      <c r="AB51" s="34">
        <f t="shared" si="16"/>
        <v>0.15319297524905004</v>
      </c>
      <c r="AC51" s="34">
        <f t="shared" si="17"/>
        <v>0.10933051761322789</v>
      </c>
    </row>
    <row r="52" spans="1:29" ht="15">
      <c r="A52">
        <v>1752</v>
      </c>
      <c r="B52" s="2">
        <v>220</v>
      </c>
      <c r="D52" s="2">
        <v>277.8</v>
      </c>
      <c r="F52" s="2">
        <v>129</v>
      </c>
      <c r="G52" s="2">
        <v>166</v>
      </c>
      <c r="H52" s="2">
        <v>109.78947368421052</v>
      </c>
      <c r="I52" s="2">
        <v>95.4</v>
      </c>
      <c r="K52" s="34">
        <f t="shared" si="2"/>
        <v>1.5815959741193386</v>
      </c>
      <c r="L52" s="34">
        <f t="shared" si="3"/>
        <v>0</v>
      </c>
      <c r="M52" s="34">
        <f t="shared" si="4"/>
        <v>1.9971243709561468</v>
      </c>
      <c r="N52" s="34">
        <f t="shared" si="5"/>
        <v>0</v>
      </c>
      <c r="O52" s="34">
        <f t="shared" si="6"/>
        <v>0.9273903666427031</v>
      </c>
      <c r="P52" s="34">
        <f t="shared" si="7"/>
        <v>1.1933860531991374</v>
      </c>
      <c r="Q52" s="34">
        <f t="shared" si="8"/>
        <v>0.7892844980892202</v>
      </c>
      <c r="R52" s="34">
        <f t="shared" si="9"/>
        <v>0.6858375269590223</v>
      </c>
      <c r="T52" s="34">
        <f>+'Silver conversion'!D59</f>
        <v>0.223</v>
      </c>
      <c r="V52" s="34">
        <f t="shared" si="10"/>
        <v>0.3526959022286125</v>
      </c>
      <c r="W52" s="34">
        <f t="shared" si="11"/>
        <v>0</v>
      </c>
      <c r="X52" s="34">
        <f t="shared" si="12"/>
        <v>0.44535873472322074</v>
      </c>
      <c r="Y52" s="34">
        <f t="shared" si="13"/>
        <v>0</v>
      </c>
      <c r="Z52" s="34">
        <f t="shared" si="14"/>
        <v>0.2068080517613228</v>
      </c>
      <c r="AA52" s="34">
        <f t="shared" si="15"/>
        <v>0.26612508986340766</v>
      </c>
      <c r="AB52" s="34">
        <f t="shared" si="16"/>
        <v>0.1760104430738961</v>
      </c>
      <c r="AC52" s="34">
        <f t="shared" si="17"/>
        <v>0.15294176851186198</v>
      </c>
    </row>
    <row r="53" spans="1:29" ht="15">
      <c r="A53">
        <v>1753</v>
      </c>
      <c r="B53" s="2">
        <v>222.8</v>
      </c>
      <c r="D53" s="2">
        <v>252.5</v>
      </c>
      <c r="F53" s="2">
        <v>124.9</v>
      </c>
      <c r="G53" s="2">
        <v>155</v>
      </c>
      <c r="H53" s="2">
        <v>115.54545454545455</v>
      </c>
      <c r="I53" s="2">
        <v>78.13793103448276</v>
      </c>
      <c r="K53" s="34">
        <f t="shared" si="2"/>
        <v>1.601725377426312</v>
      </c>
      <c r="L53" s="34">
        <f t="shared" si="3"/>
        <v>0</v>
      </c>
      <c r="M53" s="34">
        <f t="shared" si="4"/>
        <v>1.8152408339324229</v>
      </c>
      <c r="N53" s="34">
        <f t="shared" si="5"/>
        <v>0</v>
      </c>
      <c r="O53" s="34">
        <f t="shared" si="6"/>
        <v>0.8979151689432064</v>
      </c>
      <c r="P53" s="34">
        <f t="shared" si="7"/>
        <v>1.1143062544931703</v>
      </c>
      <c r="Q53" s="34">
        <f t="shared" si="8"/>
        <v>0.8306646624403634</v>
      </c>
      <c r="R53" s="34">
        <f t="shared" si="9"/>
        <v>0.5617392597734203</v>
      </c>
      <c r="T53" s="34">
        <f>+'Silver conversion'!D60</f>
        <v>0.2225</v>
      </c>
      <c r="V53" s="34">
        <f t="shared" si="10"/>
        <v>0.3563838964773544</v>
      </c>
      <c r="W53" s="34">
        <f t="shared" si="11"/>
        <v>0</v>
      </c>
      <c r="X53" s="34">
        <f t="shared" si="12"/>
        <v>0.4038910855499641</v>
      </c>
      <c r="Y53" s="34">
        <f t="shared" si="13"/>
        <v>0</v>
      </c>
      <c r="Z53" s="34">
        <f t="shared" si="14"/>
        <v>0.19978612508986343</v>
      </c>
      <c r="AA53" s="34">
        <f t="shared" si="15"/>
        <v>0.2479331416247304</v>
      </c>
      <c r="AB53" s="34">
        <f t="shared" si="16"/>
        <v>0.18482288739298086</v>
      </c>
      <c r="AC53" s="34">
        <f t="shared" si="17"/>
        <v>0.12498698529958602</v>
      </c>
    </row>
    <row r="54" spans="1:29" ht="15">
      <c r="A54">
        <v>1754</v>
      </c>
      <c r="B54" s="2">
        <v>220</v>
      </c>
      <c r="D54" s="2">
        <v>279.1</v>
      </c>
      <c r="F54" s="2">
        <v>153.5</v>
      </c>
      <c r="G54" s="2">
        <v>200</v>
      </c>
      <c r="H54" s="2">
        <v>103.6842105263158</v>
      </c>
      <c r="I54" s="2">
        <v>70.11764705882354</v>
      </c>
      <c r="K54" s="34">
        <f t="shared" si="2"/>
        <v>1.5815959741193386</v>
      </c>
      <c r="L54" s="34">
        <f t="shared" si="3"/>
        <v>0</v>
      </c>
      <c r="M54" s="34">
        <f t="shared" si="4"/>
        <v>2.00647016534867</v>
      </c>
      <c r="N54" s="34">
        <f t="shared" si="5"/>
        <v>0</v>
      </c>
      <c r="O54" s="34">
        <f t="shared" si="6"/>
        <v>1.1035226455787204</v>
      </c>
      <c r="P54" s="34">
        <f t="shared" si="7"/>
        <v>1.4378145219266716</v>
      </c>
      <c r="Q54" s="34">
        <f t="shared" si="8"/>
        <v>0.7453933179461956</v>
      </c>
      <c r="R54" s="34">
        <f t="shared" si="9"/>
        <v>0.5040808559225273</v>
      </c>
      <c r="T54" s="34">
        <f>+'Silver conversion'!D61</f>
        <v>0.221</v>
      </c>
      <c r="V54" s="34">
        <f t="shared" si="10"/>
        <v>0.34953271028037386</v>
      </c>
      <c r="W54" s="34">
        <f t="shared" si="11"/>
        <v>0</v>
      </c>
      <c r="X54" s="34">
        <f t="shared" si="12"/>
        <v>0.4434299065420561</v>
      </c>
      <c r="Y54" s="34">
        <f t="shared" si="13"/>
        <v>0</v>
      </c>
      <c r="Z54" s="34">
        <f t="shared" si="14"/>
        <v>0.2438785046728972</v>
      </c>
      <c r="AA54" s="34">
        <f t="shared" si="15"/>
        <v>0.31775700934579443</v>
      </c>
      <c r="AB54" s="34">
        <f t="shared" si="16"/>
        <v>0.16473192326610922</v>
      </c>
      <c r="AC54" s="34">
        <f t="shared" si="17"/>
        <v>0.11140186915887852</v>
      </c>
    </row>
    <row r="55" spans="1:29" ht="15">
      <c r="A55">
        <v>1755</v>
      </c>
      <c r="F55" s="2">
        <v>205.5</v>
      </c>
      <c r="H55" s="2">
        <v>119.5</v>
      </c>
      <c r="I55" s="2">
        <v>74.91891891891892</v>
      </c>
      <c r="K55" s="34">
        <f t="shared" si="2"/>
        <v>0</v>
      </c>
      <c r="L55" s="34">
        <f t="shared" si="3"/>
        <v>0</v>
      </c>
      <c r="M55" s="34">
        <f t="shared" si="4"/>
        <v>0</v>
      </c>
      <c r="N55" s="34">
        <f t="shared" si="5"/>
        <v>0</v>
      </c>
      <c r="O55" s="34">
        <f t="shared" si="6"/>
        <v>1.477354421279655</v>
      </c>
      <c r="P55" s="34">
        <f t="shared" si="7"/>
        <v>0</v>
      </c>
      <c r="Q55" s="34">
        <f t="shared" si="8"/>
        <v>0.8590941768511863</v>
      </c>
      <c r="R55" s="34">
        <f t="shared" si="9"/>
        <v>0.5385975479433424</v>
      </c>
      <c r="T55" s="34">
        <f>+'Silver conversion'!D62</f>
        <v>0.2225</v>
      </c>
      <c r="V55" s="34">
        <f t="shared" si="10"/>
        <v>0</v>
      </c>
      <c r="W55" s="34">
        <f t="shared" si="11"/>
        <v>0</v>
      </c>
      <c r="X55" s="34">
        <f t="shared" si="12"/>
        <v>0</v>
      </c>
      <c r="Y55" s="34">
        <f t="shared" si="13"/>
        <v>0</v>
      </c>
      <c r="Z55" s="34">
        <f t="shared" si="14"/>
        <v>0.32871135873472324</v>
      </c>
      <c r="AA55" s="34">
        <f t="shared" si="15"/>
        <v>0</v>
      </c>
      <c r="AB55" s="34">
        <f t="shared" si="16"/>
        <v>0.19114845434938896</v>
      </c>
      <c r="AC55" s="34">
        <f t="shared" si="17"/>
        <v>0.11983795441739367</v>
      </c>
    </row>
    <row r="56" spans="1:29" ht="15">
      <c r="A56">
        <v>1756</v>
      </c>
      <c r="C56" s="2">
        <v>293.5</v>
      </c>
      <c r="D56" s="2">
        <v>364.8</v>
      </c>
      <c r="F56" s="2">
        <v>292.7</v>
      </c>
      <c r="H56" s="2">
        <v>188.66666666666666</v>
      </c>
      <c r="I56" s="2">
        <v>138.28571428571428</v>
      </c>
      <c r="K56" s="34">
        <f t="shared" si="2"/>
        <v>0</v>
      </c>
      <c r="L56" s="34">
        <f t="shared" si="3"/>
        <v>2.1099928109273907</v>
      </c>
      <c r="M56" s="34">
        <f t="shared" si="4"/>
        <v>2.6225736879942487</v>
      </c>
      <c r="N56" s="34">
        <f t="shared" si="5"/>
        <v>0</v>
      </c>
      <c r="O56" s="34">
        <f t="shared" si="6"/>
        <v>2.104241552839684</v>
      </c>
      <c r="P56" s="34">
        <f t="shared" si="7"/>
        <v>0</v>
      </c>
      <c r="Q56" s="34">
        <f t="shared" si="8"/>
        <v>1.35633836568416</v>
      </c>
      <c r="R56" s="34">
        <f t="shared" si="9"/>
        <v>0.9941460408750128</v>
      </c>
      <c r="T56" s="34">
        <f>+'Silver conversion'!D63</f>
        <v>0.2215</v>
      </c>
      <c r="V56" s="34">
        <f t="shared" si="10"/>
        <v>0</v>
      </c>
      <c r="W56" s="34">
        <f t="shared" si="11"/>
        <v>0.46736340762041706</v>
      </c>
      <c r="X56" s="34">
        <f t="shared" si="12"/>
        <v>0.5809000718907261</v>
      </c>
      <c r="Y56" s="34">
        <f t="shared" si="13"/>
        <v>0</v>
      </c>
      <c r="Z56" s="34">
        <f t="shared" si="14"/>
        <v>0.46608950395398996</v>
      </c>
      <c r="AA56" s="34">
        <f t="shared" si="15"/>
        <v>0</v>
      </c>
      <c r="AB56" s="34">
        <f t="shared" si="16"/>
        <v>0.30042894799904146</v>
      </c>
      <c r="AC56" s="34">
        <f t="shared" si="17"/>
        <v>0.22020334805381533</v>
      </c>
    </row>
    <row r="57" spans="1:29" ht="15">
      <c r="A57">
        <v>1757</v>
      </c>
      <c r="B57" s="2">
        <v>371.1</v>
      </c>
      <c r="D57" s="2">
        <v>404.8</v>
      </c>
      <c r="F57" s="2">
        <v>294</v>
      </c>
      <c r="G57" s="2">
        <v>320</v>
      </c>
      <c r="H57" s="2">
        <v>238.94117647058823</v>
      </c>
      <c r="I57" s="2">
        <v>126.625</v>
      </c>
      <c r="K57" s="34">
        <f t="shared" si="2"/>
        <v>2.667864845434939</v>
      </c>
      <c r="L57" s="34">
        <f t="shared" si="3"/>
        <v>0</v>
      </c>
      <c r="M57" s="34">
        <f t="shared" si="4"/>
        <v>2.910136592379583</v>
      </c>
      <c r="N57" s="34">
        <f t="shared" si="5"/>
        <v>0</v>
      </c>
      <c r="O57" s="34">
        <f t="shared" si="6"/>
        <v>2.1135873472322073</v>
      </c>
      <c r="P57" s="34">
        <f t="shared" si="7"/>
        <v>2.3005032350826746</v>
      </c>
      <c r="Q57" s="34">
        <f t="shared" si="8"/>
        <v>1.7177654670782763</v>
      </c>
      <c r="R57" s="34">
        <f t="shared" si="9"/>
        <v>0.9103163191948239</v>
      </c>
      <c r="T57" s="34">
        <f>+'Silver conversion'!D64</f>
        <v>0.23</v>
      </c>
      <c r="V57" s="34">
        <f t="shared" si="10"/>
        <v>0.6136089144500361</v>
      </c>
      <c r="W57" s="34">
        <f t="shared" si="11"/>
        <v>0</v>
      </c>
      <c r="X57" s="34">
        <f t="shared" si="12"/>
        <v>0.6693314162473042</v>
      </c>
      <c r="Y57" s="34">
        <f t="shared" si="13"/>
        <v>0</v>
      </c>
      <c r="Z57" s="34">
        <f t="shared" si="14"/>
        <v>0.4861250898634077</v>
      </c>
      <c r="AA57" s="34">
        <f t="shared" si="15"/>
        <v>0.5291157440690152</v>
      </c>
      <c r="AB57" s="34">
        <f t="shared" si="16"/>
        <v>0.39508605742800357</v>
      </c>
      <c r="AC57" s="34">
        <f t="shared" si="17"/>
        <v>0.20937275341480951</v>
      </c>
    </row>
    <row r="58" spans="1:29" ht="15">
      <c r="A58">
        <v>1758</v>
      </c>
      <c r="B58" s="2">
        <v>401.6</v>
      </c>
      <c r="D58" s="2">
        <v>420.6</v>
      </c>
      <c r="F58" s="2">
        <v>339.5</v>
      </c>
      <c r="G58" s="2">
        <v>354.2857142857143</v>
      </c>
      <c r="H58" s="2">
        <v>211.05882352941177</v>
      </c>
      <c r="I58" s="2">
        <v>142.38095238095238</v>
      </c>
      <c r="K58" s="34">
        <f t="shared" si="2"/>
        <v>2.8871315600287564</v>
      </c>
      <c r="L58" s="34">
        <f t="shared" si="3"/>
        <v>0</v>
      </c>
      <c r="M58" s="34">
        <f t="shared" si="4"/>
        <v>3.0237239396117905</v>
      </c>
      <c r="N58" s="34">
        <f t="shared" si="5"/>
        <v>0</v>
      </c>
      <c r="O58" s="34">
        <f t="shared" si="6"/>
        <v>2.440690150970525</v>
      </c>
      <c r="P58" s="34">
        <f t="shared" si="7"/>
        <v>2.546985724555818</v>
      </c>
      <c r="Q58" s="34">
        <f t="shared" si="8"/>
        <v>1.5173172072567345</v>
      </c>
      <c r="R58" s="34">
        <f t="shared" si="9"/>
        <v>1.023587004895416</v>
      </c>
      <c r="T58" s="34">
        <f>+'Silver conversion'!D65</f>
        <v>0.2355</v>
      </c>
      <c r="V58" s="34">
        <f t="shared" si="10"/>
        <v>0.6799194823867721</v>
      </c>
      <c r="W58" s="34">
        <f t="shared" si="11"/>
        <v>0</v>
      </c>
      <c r="X58" s="34">
        <f t="shared" si="12"/>
        <v>0.7120869877785766</v>
      </c>
      <c r="Y58" s="34">
        <f t="shared" si="13"/>
        <v>0</v>
      </c>
      <c r="Z58" s="34">
        <f t="shared" si="14"/>
        <v>0.5747825305535587</v>
      </c>
      <c r="AA58" s="34">
        <f t="shared" si="15"/>
        <v>0.5998151381328951</v>
      </c>
      <c r="AB58" s="34">
        <f t="shared" si="16"/>
        <v>0.35732820230896095</v>
      </c>
      <c r="AC58" s="34">
        <f t="shared" si="17"/>
        <v>0.24105473965287047</v>
      </c>
    </row>
    <row r="59" spans="1:29" ht="15">
      <c r="A59">
        <v>1759</v>
      </c>
      <c r="B59" s="2">
        <v>238</v>
      </c>
      <c r="D59" s="2">
        <v>278.5</v>
      </c>
      <c r="F59" s="2">
        <v>201.8</v>
      </c>
      <c r="G59" s="2">
        <v>188</v>
      </c>
      <c r="H59" s="2">
        <v>146.85714285714286</v>
      </c>
      <c r="I59" s="2">
        <v>108.66666666666667</v>
      </c>
      <c r="K59" s="34">
        <f t="shared" si="2"/>
        <v>1.710999281092739</v>
      </c>
      <c r="L59" s="34">
        <f t="shared" si="3"/>
        <v>0</v>
      </c>
      <c r="M59" s="34">
        <f t="shared" si="4"/>
        <v>2.00215672178289</v>
      </c>
      <c r="N59" s="34">
        <f t="shared" si="5"/>
        <v>0</v>
      </c>
      <c r="O59" s="34">
        <f t="shared" si="6"/>
        <v>1.4507548526240117</v>
      </c>
      <c r="P59" s="34">
        <f t="shared" si="7"/>
        <v>1.3515456506110712</v>
      </c>
      <c r="Q59" s="34">
        <f t="shared" si="8"/>
        <v>1.055766663243299</v>
      </c>
      <c r="R59" s="34">
        <f t="shared" si="9"/>
        <v>0.7812125569134916</v>
      </c>
      <c r="T59" s="34">
        <f>+'Silver conversion'!D66</f>
        <v>0.2385</v>
      </c>
      <c r="V59" s="34">
        <f t="shared" si="10"/>
        <v>0.40807332854061823</v>
      </c>
      <c r="W59" s="34">
        <f t="shared" si="11"/>
        <v>0</v>
      </c>
      <c r="X59" s="34">
        <f t="shared" si="12"/>
        <v>0.4775143781452193</v>
      </c>
      <c r="Y59" s="34">
        <f t="shared" si="13"/>
        <v>0</v>
      </c>
      <c r="Z59" s="34">
        <f t="shared" si="14"/>
        <v>0.3460050323508268</v>
      </c>
      <c r="AA59" s="34">
        <f t="shared" si="15"/>
        <v>0.3223436376707405</v>
      </c>
      <c r="AB59" s="34">
        <f t="shared" si="16"/>
        <v>0.2518003491835268</v>
      </c>
      <c r="AC59" s="34">
        <f t="shared" si="17"/>
        <v>0.18631919482386772</v>
      </c>
    </row>
    <row r="60" spans="1:29" ht="15">
      <c r="A60">
        <v>1760</v>
      </c>
      <c r="B60" s="2">
        <v>247.6</v>
      </c>
      <c r="D60" s="2">
        <v>294</v>
      </c>
      <c r="F60" s="2">
        <v>165.5</v>
      </c>
      <c r="G60" s="2">
        <v>180</v>
      </c>
      <c r="H60" s="2">
        <v>151.47368421052633</v>
      </c>
      <c r="I60" s="2">
        <v>100.6</v>
      </c>
      <c r="K60" s="34">
        <f t="shared" si="2"/>
        <v>1.7800143781452193</v>
      </c>
      <c r="L60" s="34">
        <f t="shared" si="3"/>
        <v>0</v>
      </c>
      <c r="M60" s="34">
        <f t="shared" si="4"/>
        <v>2.1135873472322073</v>
      </c>
      <c r="N60" s="34">
        <f t="shared" si="5"/>
        <v>0</v>
      </c>
      <c r="O60" s="34">
        <f t="shared" si="6"/>
        <v>1.1897915168943207</v>
      </c>
      <c r="P60" s="34">
        <f t="shared" si="7"/>
        <v>1.2940330697340043</v>
      </c>
      <c r="Q60" s="34">
        <f t="shared" si="8"/>
        <v>1.0889553142381476</v>
      </c>
      <c r="R60" s="34">
        <f t="shared" si="9"/>
        <v>0.7232207045291157</v>
      </c>
      <c r="T60" s="34">
        <f>+'Silver conversion'!D67</f>
        <v>0.219</v>
      </c>
      <c r="V60" s="34">
        <f t="shared" si="10"/>
        <v>0.38982314881380303</v>
      </c>
      <c r="W60" s="34">
        <f t="shared" si="11"/>
        <v>0</v>
      </c>
      <c r="X60" s="34">
        <f t="shared" si="12"/>
        <v>0.4628756290438534</v>
      </c>
      <c r="Y60" s="34">
        <f t="shared" si="13"/>
        <v>0</v>
      </c>
      <c r="Z60" s="34">
        <f t="shared" si="14"/>
        <v>0.26056434219985625</v>
      </c>
      <c r="AA60" s="34">
        <f t="shared" si="15"/>
        <v>0.28339324227174695</v>
      </c>
      <c r="AB60" s="34">
        <f t="shared" si="16"/>
        <v>0.23848121381815432</v>
      </c>
      <c r="AC60" s="34">
        <f t="shared" si="17"/>
        <v>0.15838533429187635</v>
      </c>
    </row>
    <row r="61" spans="1:29" ht="15">
      <c r="A61">
        <v>1761</v>
      </c>
      <c r="B61" s="2">
        <v>255.7</v>
      </c>
      <c r="D61" s="2">
        <v>432</v>
      </c>
      <c r="F61" s="2">
        <v>153.9</v>
      </c>
      <c r="H61" s="2">
        <v>109.17647058823529</v>
      </c>
      <c r="I61" s="2">
        <v>79.8</v>
      </c>
      <c r="K61" s="34">
        <f t="shared" si="2"/>
        <v>1.8382458662832495</v>
      </c>
      <c r="L61" s="34">
        <f t="shared" si="3"/>
        <v>0</v>
      </c>
      <c r="M61" s="34">
        <f t="shared" si="4"/>
        <v>3.1056793673616103</v>
      </c>
      <c r="N61" s="34">
        <f t="shared" si="5"/>
        <v>0</v>
      </c>
      <c r="O61" s="34">
        <f t="shared" si="6"/>
        <v>1.1063982746225738</v>
      </c>
      <c r="P61" s="34">
        <f t="shared" si="7"/>
        <v>0</v>
      </c>
      <c r="Q61" s="34">
        <f t="shared" si="8"/>
        <v>0.7848775743223242</v>
      </c>
      <c r="R61" s="34">
        <f t="shared" si="9"/>
        <v>0.573687994248742</v>
      </c>
      <c r="T61" s="34">
        <f>+'Silver conversion'!D68</f>
        <v>0.2005</v>
      </c>
      <c r="V61" s="34">
        <f t="shared" si="10"/>
        <v>0.36856829618979153</v>
      </c>
      <c r="W61" s="34">
        <f t="shared" si="11"/>
        <v>0</v>
      </c>
      <c r="X61" s="34">
        <f t="shared" si="12"/>
        <v>0.6226887131560029</v>
      </c>
      <c r="Y61" s="34">
        <f t="shared" si="13"/>
        <v>0</v>
      </c>
      <c r="Z61" s="34">
        <f t="shared" si="14"/>
        <v>0.22183285406182607</v>
      </c>
      <c r="AA61" s="34">
        <f t="shared" si="15"/>
        <v>0</v>
      </c>
      <c r="AB61" s="34">
        <f t="shared" si="16"/>
        <v>0.157367953651626</v>
      </c>
      <c r="AC61" s="34">
        <f t="shared" si="17"/>
        <v>0.11502444284687277</v>
      </c>
    </row>
    <row r="62" spans="1:29" ht="15">
      <c r="A62">
        <v>1762</v>
      </c>
      <c r="B62" s="2">
        <v>389.5</v>
      </c>
      <c r="D62" s="2">
        <v>408</v>
      </c>
      <c r="F62" s="2">
        <v>275.6</v>
      </c>
      <c r="G62" s="2">
        <v>266.6666666666667</v>
      </c>
      <c r="H62" s="2">
        <v>172.6315789473684</v>
      </c>
      <c r="I62" s="2">
        <v>121.33333333333333</v>
      </c>
      <c r="K62" s="34">
        <f t="shared" si="2"/>
        <v>2.800143781452193</v>
      </c>
      <c r="L62" s="34">
        <f t="shared" si="3"/>
        <v>0</v>
      </c>
      <c r="M62" s="34">
        <f t="shared" si="4"/>
        <v>2.93314162473041</v>
      </c>
      <c r="N62" s="34">
        <f t="shared" si="5"/>
        <v>0</v>
      </c>
      <c r="O62" s="34">
        <f t="shared" si="6"/>
        <v>1.9813084112149535</v>
      </c>
      <c r="P62" s="34">
        <f t="shared" si="7"/>
        <v>1.9170860292355623</v>
      </c>
      <c r="Q62" s="34">
        <f t="shared" si="8"/>
        <v>1.2410609557682848</v>
      </c>
      <c r="R62" s="34">
        <f t="shared" si="9"/>
        <v>0.8722741433021807</v>
      </c>
      <c r="T62" s="34">
        <f>+'Silver conversion'!D69</f>
        <v>0.203</v>
      </c>
      <c r="V62" s="34">
        <f t="shared" si="10"/>
        <v>0.5684291876347952</v>
      </c>
      <c r="W62" s="34">
        <f t="shared" si="11"/>
        <v>0</v>
      </c>
      <c r="X62" s="34">
        <f t="shared" si="12"/>
        <v>0.5954277498202732</v>
      </c>
      <c r="Y62" s="34">
        <f t="shared" si="13"/>
        <v>0</v>
      </c>
      <c r="Z62" s="34">
        <f t="shared" si="14"/>
        <v>0.4022056074766356</v>
      </c>
      <c r="AA62" s="34">
        <f t="shared" si="15"/>
        <v>0.3891684639348192</v>
      </c>
      <c r="AB62" s="34">
        <f t="shared" si="16"/>
        <v>0.25193537402096183</v>
      </c>
      <c r="AC62" s="34">
        <f t="shared" si="17"/>
        <v>0.1770716510903427</v>
      </c>
    </row>
    <row r="63" spans="1:29" ht="15">
      <c r="A63">
        <v>1763</v>
      </c>
      <c r="B63" s="2">
        <v>344.8</v>
      </c>
      <c r="D63" s="2">
        <v>400</v>
      </c>
      <c r="F63" s="2">
        <v>282.1</v>
      </c>
      <c r="G63" s="2">
        <v>288.8</v>
      </c>
      <c r="H63" s="2">
        <v>203.3846153846154</v>
      </c>
      <c r="I63" s="2">
        <v>142.47058823529412</v>
      </c>
      <c r="K63" s="34">
        <f t="shared" si="2"/>
        <v>2.4787922358015817</v>
      </c>
      <c r="L63" s="34">
        <f t="shared" si="3"/>
        <v>0</v>
      </c>
      <c r="M63" s="34">
        <f t="shared" si="4"/>
        <v>2.875629043853343</v>
      </c>
      <c r="N63" s="34">
        <f t="shared" si="5"/>
        <v>0</v>
      </c>
      <c r="O63" s="34">
        <f t="shared" si="6"/>
        <v>2.0280373831775704</v>
      </c>
      <c r="P63" s="34">
        <f t="shared" si="7"/>
        <v>2.076204169662114</v>
      </c>
      <c r="Q63" s="34">
        <f t="shared" si="8"/>
        <v>1.4621467676823536</v>
      </c>
      <c r="R63" s="34">
        <f t="shared" si="9"/>
        <v>1.0242314035607054</v>
      </c>
      <c r="T63" s="34">
        <f>+'Silver conversion'!D70</f>
        <v>0.2075</v>
      </c>
      <c r="V63" s="34">
        <f t="shared" si="10"/>
        <v>0.5143493889288282</v>
      </c>
      <c r="W63" s="34">
        <f t="shared" si="11"/>
        <v>0</v>
      </c>
      <c r="X63" s="34">
        <f t="shared" si="12"/>
        <v>0.5966930265995687</v>
      </c>
      <c r="Y63" s="34">
        <f t="shared" si="13"/>
        <v>0</v>
      </c>
      <c r="Z63" s="34">
        <f t="shared" si="14"/>
        <v>0.4208177570093458</v>
      </c>
      <c r="AA63" s="34">
        <f t="shared" si="15"/>
        <v>0.4308123652048886</v>
      </c>
      <c r="AB63" s="34">
        <f t="shared" si="16"/>
        <v>0.3033954542940884</v>
      </c>
      <c r="AC63" s="34">
        <f t="shared" si="17"/>
        <v>0.21252801623884637</v>
      </c>
    </row>
    <row r="64" spans="1:29" ht="15">
      <c r="A64">
        <v>1764</v>
      </c>
      <c r="B64" s="2">
        <v>387.5</v>
      </c>
      <c r="D64" s="2">
        <v>426.7</v>
      </c>
      <c r="F64" s="2">
        <v>244.3</v>
      </c>
      <c r="G64" s="2">
        <v>250.66666666666666</v>
      </c>
      <c r="H64" s="2">
        <v>201.11111111111111</v>
      </c>
      <c r="I64" s="2">
        <v>132.47619047619048</v>
      </c>
      <c r="K64" s="34">
        <f t="shared" si="2"/>
        <v>2.785765636232926</v>
      </c>
      <c r="L64" s="34">
        <f t="shared" si="3"/>
        <v>0</v>
      </c>
      <c r="M64" s="34">
        <f t="shared" si="4"/>
        <v>3.0675772825305536</v>
      </c>
      <c r="N64" s="34">
        <f t="shared" si="5"/>
        <v>0</v>
      </c>
      <c r="O64" s="34">
        <f t="shared" si="6"/>
        <v>1.7562904385334293</v>
      </c>
      <c r="P64" s="34">
        <f t="shared" si="7"/>
        <v>1.8020608674814282</v>
      </c>
      <c r="Q64" s="34">
        <f t="shared" si="8"/>
        <v>1.4458023803818196</v>
      </c>
      <c r="R64" s="34">
        <f t="shared" si="9"/>
        <v>0.9523809523809524</v>
      </c>
      <c r="T64" s="34">
        <f>+'Silver conversion'!D71</f>
        <v>0.2015</v>
      </c>
      <c r="V64" s="34">
        <f t="shared" si="10"/>
        <v>0.5613317757009346</v>
      </c>
      <c r="W64" s="34">
        <f t="shared" si="11"/>
        <v>0</v>
      </c>
      <c r="X64" s="34">
        <f t="shared" si="12"/>
        <v>0.6181168224299066</v>
      </c>
      <c r="Y64" s="34">
        <f t="shared" si="13"/>
        <v>0</v>
      </c>
      <c r="Z64" s="34">
        <f t="shared" si="14"/>
        <v>0.353892523364486</v>
      </c>
      <c r="AA64" s="34">
        <f t="shared" si="15"/>
        <v>0.36311526479750783</v>
      </c>
      <c r="AB64" s="34">
        <f t="shared" si="16"/>
        <v>0.29132917964693666</v>
      </c>
      <c r="AC64" s="34">
        <f t="shared" si="17"/>
        <v>0.19190476190476194</v>
      </c>
    </row>
    <row r="65" spans="1:36" ht="15">
      <c r="A65">
        <v>1765</v>
      </c>
      <c r="B65" s="2">
        <v>469.1</v>
      </c>
      <c r="D65" s="2">
        <v>500</v>
      </c>
      <c r="F65" s="2">
        <v>331.29411764705884</v>
      </c>
      <c r="G65" s="2">
        <v>338.6666666666667</v>
      </c>
      <c r="H65" s="2">
        <v>226.26666666666668</v>
      </c>
      <c r="I65" s="2">
        <v>132</v>
      </c>
      <c r="K65" s="34">
        <f t="shared" si="2"/>
        <v>3.372393961179008</v>
      </c>
      <c r="L65" s="34">
        <f t="shared" si="3"/>
        <v>0</v>
      </c>
      <c r="M65" s="34">
        <f t="shared" si="4"/>
        <v>3.5945363048166787</v>
      </c>
      <c r="N65" s="34">
        <f t="shared" si="5"/>
        <v>0</v>
      </c>
      <c r="O65" s="34">
        <f t="shared" si="6"/>
        <v>2.381697466909122</v>
      </c>
      <c r="P65" s="34">
        <f t="shared" si="7"/>
        <v>2.434699257129164</v>
      </c>
      <c r="Q65" s="34">
        <f t="shared" si="8"/>
        <v>1.6266474958063746</v>
      </c>
      <c r="R65" s="34">
        <f t="shared" si="9"/>
        <v>0.9489575844716032</v>
      </c>
      <c r="S65" s="2"/>
      <c r="T65" s="34">
        <f>+'Silver conversion'!D72</f>
        <v>0.211</v>
      </c>
      <c r="U65" s="2"/>
      <c r="V65" s="34">
        <f t="shared" si="10"/>
        <v>0.7115751258087707</v>
      </c>
      <c r="W65" s="34">
        <f t="shared" si="11"/>
        <v>0</v>
      </c>
      <c r="X65" s="34">
        <f t="shared" si="12"/>
        <v>0.7584471603163192</v>
      </c>
      <c r="Y65" s="34">
        <f t="shared" si="13"/>
        <v>0</v>
      </c>
      <c r="Z65" s="34">
        <f t="shared" si="14"/>
        <v>0.5025381655178247</v>
      </c>
      <c r="AA65" s="34">
        <f t="shared" si="15"/>
        <v>0.5137215432542536</v>
      </c>
      <c r="AB65" s="34">
        <f t="shared" si="16"/>
        <v>0.34322262161514505</v>
      </c>
      <c r="AC65" s="34">
        <f t="shared" si="17"/>
        <v>0.20023005032350827</v>
      </c>
      <c r="AD65" s="2"/>
      <c r="AE65" s="2"/>
      <c r="AF65" s="2"/>
      <c r="AG65" s="2"/>
      <c r="AH65" s="2"/>
      <c r="AI65" s="2"/>
      <c r="AJ65" s="2"/>
    </row>
    <row r="66" spans="1:29" ht="15">
      <c r="A66">
        <v>1766</v>
      </c>
      <c r="B66" s="2">
        <v>346.9</v>
      </c>
      <c r="D66" s="2">
        <v>397.7</v>
      </c>
      <c r="F66" s="2">
        <v>270.85714285714283</v>
      </c>
      <c r="G66" s="2">
        <v>300.44444444444446</v>
      </c>
      <c r="H66" s="2">
        <v>174.54545454545453</v>
      </c>
      <c r="I66" s="2">
        <v>109.6470588235294</v>
      </c>
      <c r="K66" s="34">
        <f t="shared" si="2"/>
        <v>2.4938892882818116</v>
      </c>
      <c r="L66" s="34">
        <f t="shared" si="3"/>
        <v>0</v>
      </c>
      <c r="M66" s="34">
        <f t="shared" si="4"/>
        <v>2.8590941768511864</v>
      </c>
      <c r="N66" s="34">
        <f t="shared" si="5"/>
        <v>0</v>
      </c>
      <c r="O66" s="34">
        <f t="shared" si="6"/>
        <v>1.947211666837835</v>
      </c>
      <c r="P66" s="34">
        <f t="shared" si="7"/>
        <v>2.1599169262720666</v>
      </c>
      <c r="Q66" s="34">
        <f t="shared" si="8"/>
        <v>1.2548199464087315</v>
      </c>
      <c r="R66" s="34">
        <f t="shared" si="9"/>
        <v>0.7882606673150928</v>
      </c>
      <c r="S66" s="2"/>
      <c r="T66" s="34">
        <f>+'Silver conversion'!D73</f>
        <v>0.217</v>
      </c>
      <c r="U66" s="2"/>
      <c r="V66" s="34">
        <f t="shared" si="10"/>
        <v>0.5411739755571531</v>
      </c>
      <c r="W66" s="34">
        <f t="shared" si="11"/>
        <v>0</v>
      </c>
      <c r="X66" s="34">
        <f t="shared" si="12"/>
        <v>0.6204234363767075</v>
      </c>
      <c r="Y66" s="34">
        <f t="shared" si="13"/>
        <v>0</v>
      </c>
      <c r="Z66" s="34">
        <f t="shared" si="14"/>
        <v>0.4225449317038102</v>
      </c>
      <c r="AA66" s="34">
        <f t="shared" si="15"/>
        <v>0.46870197300103844</v>
      </c>
      <c r="AB66" s="34">
        <f t="shared" si="16"/>
        <v>0.2722959283706947</v>
      </c>
      <c r="AC66" s="34">
        <f t="shared" si="17"/>
        <v>0.17105256480737513</v>
      </c>
    </row>
    <row r="67" spans="1:29" ht="15">
      <c r="A67">
        <v>1767</v>
      </c>
      <c r="B67" s="2">
        <v>424</v>
      </c>
      <c r="D67" s="2">
        <v>476.8</v>
      </c>
      <c r="F67" s="2">
        <v>264</v>
      </c>
      <c r="G67" s="2">
        <v>269.7142857142857</v>
      </c>
      <c r="H67" s="2">
        <v>196</v>
      </c>
      <c r="I67" s="2">
        <v>116.47058823529412</v>
      </c>
      <c r="K67" s="34">
        <f t="shared" si="2"/>
        <v>3.0481667864845434</v>
      </c>
      <c r="L67" s="34">
        <f t="shared" si="3"/>
        <v>0</v>
      </c>
      <c r="M67" s="34">
        <f t="shared" si="4"/>
        <v>3.427749820273185</v>
      </c>
      <c r="N67" s="34">
        <f t="shared" si="5"/>
        <v>0</v>
      </c>
      <c r="O67" s="34">
        <f t="shared" si="6"/>
        <v>1.8979151689432063</v>
      </c>
      <c r="P67" s="34">
        <f t="shared" si="7"/>
        <v>1.9389955838553972</v>
      </c>
      <c r="Q67" s="34">
        <f t="shared" si="8"/>
        <v>1.4090582314881381</v>
      </c>
      <c r="R67" s="34">
        <f t="shared" si="9"/>
        <v>0.8373155157102381</v>
      </c>
      <c r="S67" s="2"/>
      <c r="T67" s="34">
        <f>+'Silver conversion'!D74</f>
        <v>0.2155</v>
      </c>
      <c r="U67" s="2"/>
      <c r="V67" s="34">
        <f t="shared" si="10"/>
        <v>0.6568799424874191</v>
      </c>
      <c r="W67" s="34">
        <f t="shared" si="11"/>
        <v>0</v>
      </c>
      <c r="X67" s="34">
        <f t="shared" si="12"/>
        <v>0.7386800862688714</v>
      </c>
      <c r="Y67" s="34">
        <f t="shared" si="13"/>
        <v>0</v>
      </c>
      <c r="Z67" s="34">
        <f t="shared" si="14"/>
        <v>0.409000718907261</v>
      </c>
      <c r="AA67" s="34">
        <f t="shared" si="15"/>
        <v>0.4178535483208381</v>
      </c>
      <c r="AB67" s="34">
        <f t="shared" si="16"/>
        <v>0.30365204888569375</v>
      </c>
      <c r="AC67" s="34">
        <f t="shared" si="17"/>
        <v>0.1804414936355563</v>
      </c>
    </row>
    <row r="68" spans="1:29" ht="15">
      <c r="A68">
        <v>1768</v>
      </c>
      <c r="B68" s="2">
        <v>427.6</v>
      </c>
      <c r="D68" s="2">
        <v>489.6</v>
      </c>
      <c r="F68" s="2">
        <v>287</v>
      </c>
      <c r="G68" s="2">
        <v>305.45454545454544</v>
      </c>
      <c r="H68" s="2">
        <v>192.5</v>
      </c>
      <c r="I68" s="2">
        <v>113.5</v>
      </c>
      <c r="K68" s="34">
        <f t="shared" si="2"/>
        <v>3.0740474478792237</v>
      </c>
      <c r="L68" s="34">
        <f t="shared" si="3"/>
        <v>0</v>
      </c>
      <c r="M68" s="34">
        <f t="shared" si="4"/>
        <v>3.5197699496764923</v>
      </c>
      <c r="N68" s="34">
        <f t="shared" si="5"/>
        <v>0</v>
      </c>
      <c r="O68" s="34">
        <f t="shared" si="6"/>
        <v>2.0632638389647737</v>
      </c>
      <c r="P68" s="34">
        <f t="shared" si="7"/>
        <v>2.19593490621528</v>
      </c>
      <c r="Q68" s="34">
        <f t="shared" si="8"/>
        <v>1.3838964773544213</v>
      </c>
      <c r="R68" s="34">
        <f t="shared" si="9"/>
        <v>0.8159597411933861</v>
      </c>
      <c r="S68" s="2"/>
      <c r="T68" s="34">
        <f>+'Silver conversion'!D75</f>
        <v>0.208</v>
      </c>
      <c r="U68" s="2"/>
      <c r="V68" s="34">
        <f t="shared" si="10"/>
        <v>0.6394018691588785</v>
      </c>
      <c r="W68" s="34">
        <f t="shared" si="11"/>
        <v>0</v>
      </c>
      <c r="X68" s="34">
        <f t="shared" si="12"/>
        <v>0.7321121495327103</v>
      </c>
      <c r="Y68" s="34">
        <f t="shared" si="13"/>
        <v>0</v>
      </c>
      <c r="Z68" s="34">
        <f t="shared" si="14"/>
        <v>0.42915887850467294</v>
      </c>
      <c r="AA68" s="34">
        <f t="shared" si="15"/>
        <v>0.45675446049277824</v>
      </c>
      <c r="AB68" s="34">
        <f t="shared" si="16"/>
        <v>0.28785046728971964</v>
      </c>
      <c r="AC68" s="34">
        <f t="shared" si="17"/>
        <v>0.1697196261682243</v>
      </c>
    </row>
    <row r="69" spans="1:34" ht="15">
      <c r="A69">
        <v>1769</v>
      </c>
      <c r="B69" s="2">
        <v>389.2</v>
      </c>
      <c r="D69" s="2">
        <v>423</v>
      </c>
      <c r="F69" s="2">
        <v>272.72727272727275</v>
      </c>
      <c r="G69" s="2">
        <v>299.55555555555554</v>
      </c>
      <c r="H69" s="2">
        <v>143.89473684210526</v>
      </c>
      <c r="I69" s="2">
        <v>91.81818181818181</v>
      </c>
      <c r="K69" s="34">
        <f t="shared" si="2"/>
        <v>2.797987059669303</v>
      </c>
      <c r="L69" s="34">
        <f t="shared" si="3"/>
        <v>0</v>
      </c>
      <c r="M69" s="34">
        <f t="shared" si="4"/>
        <v>3.04097771387491</v>
      </c>
      <c r="N69" s="34">
        <f t="shared" si="5"/>
        <v>0</v>
      </c>
      <c r="O69" s="34">
        <f t="shared" si="6"/>
        <v>1.960656166263643</v>
      </c>
      <c r="P69" s="34">
        <f t="shared" si="7"/>
        <v>2.1535266395079478</v>
      </c>
      <c r="Q69" s="34">
        <f t="shared" si="8"/>
        <v>1.034469711301979</v>
      </c>
      <c r="R69" s="34">
        <f t="shared" si="9"/>
        <v>0.6600875759754264</v>
      </c>
      <c r="S69" s="2"/>
      <c r="T69" s="34">
        <f>+'Silver conversion'!D76</f>
        <v>0.206</v>
      </c>
      <c r="U69" s="2"/>
      <c r="V69" s="34">
        <f t="shared" si="10"/>
        <v>0.5763853342918763</v>
      </c>
      <c r="W69" s="34">
        <f t="shared" si="11"/>
        <v>0</v>
      </c>
      <c r="X69" s="34">
        <f t="shared" si="12"/>
        <v>0.6264414090582314</v>
      </c>
      <c r="Y69" s="34">
        <f t="shared" si="13"/>
        <v>0</v>
      </c>
      <c r="Z69" s="34">
        <f t="shared" si="14"/>
        <v>0.40389517025031046</v>
      </c>
      <c r="AA69" s="34">
        <f t="shared" si="15"/>
        <v>0.4436264877386372</v>
      </c>
      <c r="AB69" s="34">
        <f t="shared" si="16"/>
        <v>0.21310076052820764</v>
      </c>
      <c r="AC69" s="34">
        <f t="shared" si="17"/>
        <v>0.13597804065093785</v>
      </c>
      <c r="AD69" s="2"/>
      <c r="AE69" s="2"/>
      <c r="AF69" s="2"/>
      <c r="AG69" s="2"/>
      <c r="AH69" s="2"/>
    </row>
    <row r="70" spans="1:30" ht="15">
      <c r="A70">
        <v>1770</v>
      </c>
      <c r="B70" s="2">
        <v>336</v>
      </c>
      <c r="D70" s="2">
        <v>365.3</v>
      </c>
      <c r="F70" s="2">
        <v>268.44444444444446</v>
      </c>
      <c r="G70" s="2">
        <v>304</v>
      </c>
      <c r="H70" s="2">
        <f>(160*2+176+192*3+224+192*3+240*2)/12</f>
        <v>196</v>
      </c>
      <c r="I70" s="2">
        <v>117.61111111111111</v>
      </c>
      <c r="K70" s="34">
        <f t="shared" si="2"/>
        <v>2.415528396836808</v>
      </c>
      <c r="L70" s="34">
        <f t="shared" si="3"/>
        <v>0</v>
      </c>
      <c r="M70" s="34">
        <f t="shared" si="4"/>
        <v>2.626168224299066</v>
      </c>
      <c r="N70" s="34">
        <f t="shared" si="5"/>
        <v>0</v>
      </c>
      <c r="O70" s="34">
        <f t="shared" si="6"/>
        <v>1.9298666027637992</v>
      </c>
      <c r="P70" s="34">
        <f t="shared" si="7"/>
        <v>2.185478073328541</v>
      </c>
      <c r="Q70" s="34">
        <f t="shared" si="8"/>
        <v>1.4090582314881381</v>
      </c>
      <c r="R70" s="34">
        <f t="shared" si="9"/>
        <v>0.8455148174774344</v>
      </c>
      <c r="S70" s="2"/>
      <c r="T70" s="34">
        <f>+'Silver conversion'!D77</f>
        <v>0.207</v>
      </c>
      <c r="U70" s="2"/>
      <c r="V70" s="34">
        <f t="shared" si="10"/>
        <v>0.5000143781452192</v>
      </c>
      <c r="W70" s="34">
        <f t="shared" si="11"/>
        <v>0</v>
      </c>
      <c r="X70" s="34">
        <f t="shared" si="12"/>
        <v>0.5436168224299066</v>
      </c>
      <c r="Y70" s="34">
        <f t="shared" si="13"/>
        <v>0</v>
      </c>
      <c r="Z70" s="34">
        <f t="shared" si="14"/>
        <v>0.3994823867721064</v>
      </c>
      <c r="AA70" s="34">
        <f t="shared" si="15"/>
        <v>0.45239396117900793</v>
      </c>
      <c r="AB70" s="34">
        <f t="shared" si="16"/>
        <v>0.2916750539180446</v>
      </c>
      <c r="AC70" s="34">
        <f t="shared" si="17"/>
        <v>0.1750215672178289</v>
      </c>
      <c r="AD70" s="2"/>
    </row>
    <row r="71" spans="1:29" ht="15">
      <c r="A71">
        <v>1771</v>
      </c>
      <c r="B71" s="2">
        <v>265.3</v>
      </c>
      <c r="D71" s="2">
        <v>451.3</v>
      </c>
      <c r="F71" s="2">
        <v>400</v>
      </c>
      <c r="G71" s="2">
        <v>426.6666666666667</v>
      </c>
      <c r="H71" s="2">
        <f>(240*3+288*2+320+336+240*3+272*2)/12</f>
        <v>268</v>
      </c>
      <c r="I71" s="2">
        <v>157.33333333333334</v>
      </c>
      <c r="K71" s="34">
        <f t="shared" si="2"/>
        <v>1.9072609633357298</v>
      </c>
      <c r="L71" s="34">
        <f t="shared" si="3"/>
        <v>0</v>
      </c>
      <c r="M71" s="34">
        <f t="shared" si="4"/>
        <v>3.244428468727534</v>
      </c>
      <c r="N71" s="34">
        <f t="shared" si="5"/>
        <v>0</v>
      </c>
      <c r="O71" s="34">
        <f t="shared" si="6"/>
        <v>2.875629043853343</v>
      </c>
      <c r="P71" s="34">
        <f t="shared" si="7"/>
        <v>3.0673376467768994</v>
      </c>
      <c r="Q71" s="34">
        <f t="shared" si="8"/>
        <v>1.9266714593817398</v>
      </c>
      <c r="R71" s="34">
        <f t="shared" si="9"/>
        <v>1.1310807572489816</v>
      </c>
      <c r="S71" s="2"/>
      <c r="T71" s="34">
        <f>+'Silver conversion'!D78</f>
        <v>0.204</v>
      </c>
      <c r="U71" s="2"/>
      <c r="V71" s="34">
        <f t="shared" si="10"/>
        <v>0.38908123652048887</v>
      </c>
      <c r="W71" s="34">
        <f t="shared" si="11"/>
        <v>0</v>
      </c>
      <c r="X71" s="34">
        <f t="shared" si="12"/>
        <v>0.661863407620417</v>
      </c>
      <c r="Y71" s="34">
        <f t="shared" si="13"/>
        <v>0</v>
      </c>
      <c r="Z71" s="34">
        <f t="shared" si="14"/>
        <v>0.586628324946082</v>
      </c>
      <c r="AA71" s="34">
        <f t="shared" si="15"/>
        <v>0.6257368799424874</v>
      </c>
      <c r="AB71" s="34">
        <f t="shared" si="16"/>
        <v>0.3930409777138749</v>
      </c>
      <c r="AC71" s="34">
        <f t="shared" si="17"/>
        <v>0.23074047447879223</v>
      </c>
    </row>
    <row r="72" spans="1:29" ht="15">
      <c r="A72">
        <v>1772</v>
      </c>
      <c r="B72" s="2">
        <v>470.7</v>
      </c>
      <c r="D72" s="2">
        <v>538.2</v>
      </c>
      <c r="F72" s="2">
        <v>418.6666666666667</v>
      </c>
      <c r="G72" s="2">
        <v>437.8181818181818</v>
      </c>
      <c r="H72" s="2">
        <v>264.3333333333333</v>
      </c>
      <c r="I72" s="2">
        <v>199</v>
      </c>
      <c r="K72" s="34">
        <f t="shared" si="2"/>
        <v>3.3838964773544213</v>
      </c>
      <c r="L72" s="34">
        <f t="shared" si="3"/>
        <v>0</v>
      </c>
      <c r="M72" s="34">
        <f t="shared" si="4"/>
        <v>3.8691588785046735</v>
      </c>
      <c r="N72" s="34">
        <f t="shared" si="5"/>
        <v>0</v>
      </c>
      <c r="O72" s="34">
        <f t="shared" si="6"/>
        <v>3.0098250658998325</v>
      </c>
      <c r="P72" s="34">
        <f t="shared" si="7"/>
        <v>3.1475066989085683</v>
      </c>
      <c r="Q72" s="34">
        <f t="shared" si="8"/>
        <v>1.9003115264797508</v>
      </c>
      <c r="R72" s="34">
        <f t="shared" si="9"/>
        <v>1.430625449317038</v>
      </c>
      <c r="S72" s="2"/>
      <c r="T72" s="34">
        <f>+'Silver conversion'!D79</f>
        <v>0.203</v>
      </c>
      <c r="U72" s="2"/>
      <c r="V72" s="34">
        <f t="shared" si="10"/>
        <v>0.6869309849029476</v>
      </c>
      <c r="W72" s="34">
        <f t="shared" si="11"/>
        <v>0</v>
      </c>
      <c r="X72" s="34">
        <f t="shared" si="12"/>
        <v>0.7854392523364487</v>
      </c>
      <c r="Y72" s="34">
        <f t="shared" si="13"/>
        <v>0</v>
      </c>
      <c r="Z72" s="34">
        <f t="shared" si="14"/>
        <v>0.610994488377666</v>
      </c>
      <c r="AA72" s="34">
        <f t="shared" si="15"/>
        <v>0.6389438598784394</v>
      </c>
      <c r="AB72" s="34">
        <f t="shared" si="16"/>
        <v>0.3857632398753894</v>
      </c>
      <c r="AC72" s="34">
        <f t="shared" si="17"/>
        <v>0.29041696621135876</v>
      </c>
    </row>
    <row r="73" spans="1:29" ht="15">
      <c r="A73">
        <v>1773</v>
      </c>
      <c r="B73" s="2">
        <v>481.3</v>
      </c>
      <c r="D73" s="2">
        <v>492.8</v>
      </c>
      <c r="F73" s="2">
        <v>320</v>
      </c>
      <c r="G73" s="2">
        <v>321.6</v>
      </c>
      <c r="H73" s="2">
        <v>217.66666666666666</v>
      </c>
      <c r="I73" s="2">
        <v>144.33333333333334</v>
      </c>
      <c r="K73" s="34">
        <f t="shared" si="2"/>
        <v>3.460100647016535</v>
      </c>
      <c r="L73" s="34">
        <f t="shared" si="3"/>
        <v>0</v>
      </c>
      <c r="M73" s="34">
        <f t="shared" si="4"/>
        <v>3.5427749820273187</v>
      </c>
      <c r="N73" s="34">
        <f t="shared" si="5"/>
        <v>0</v>
      </c>
      <c r="O73" s="34">
        <f t="shared" si="6"/>
        <v>2.3005032350826746</v>
      </c>
      <c r="P73" s="34">
        <f t="shared" si="7"/>
        <v>2.312005751258088</v>
      </c>
      <c r="Q73" s="34">
        <f t="shared" si="8"/>
        <v>1.5648214713635273</v>
      </c>
      <c r="R73" s="34">
        <f t="shared" si="9"/>
        <v>1.037622813323748</v>
      </c>
      <c r="S73" s="2"/>
      <c r="T73" s="34">
        <f>+'Silver conversion'!D80</f>
        <v>0.198</v>
      </c>
      <c r="U73" s="2"/>
      <c r="V73" s="34">
        <f t="shared" si="10"/>
        <v>0.685099928109274</v>
      </c>
      <c r="W73" s="34">
        <f t="shared" si="11"/>
        <v>0</v>
      </c>
      <c r="X73" s="34">
        <f t="shared" si="12"/>
        <v>0.7014694464414092</v>
      </c>
      <c r="Y73" s="34">
        <f t="shared" si="13"/>
        <v>0</v>
      </c>
      <c r="Z73" s="34">
        <f t="shared" si="14"/>
        <v>0.4554996405463696</v>
      </c>
      <c r="AA73" s="34">
        <f t="shared" si="15"/>
        <v>0.4577771387491014</v>
      </c>
      <c r="AB73" s="34">
        <f t="shared" si="16"/>
        <v>0.30983465132997845</v>
      </c>
      <c r="AC73" s="34">
        <f t="shared" si="17"/>
        <v>0.2054493170381021</v>
      </c>
    </row>
    <row r="74" spans="1:33" ht="15">
      <c r="A74">
        <v>1774</v>
      </c>
      <c r="B74" s="2">
        <v>428.4</v>
      </c>
      <c r="D74" s="2">
        <v>448</v>
      </c>
      <c r="F74" s="2">
        <v>219.42857142857142</v>
      </c>
      <c r="G74" s="2">
        <v>254.4</v>
      </c>
      <c r="H74" s="2">
        <v>141.75</v>
      </c>
      <c r="I74" s="2">
        <v>92.23529411764706</v>
      </c>
      <c r="K74" s="34">
        <f t="shared" si="2"/>
        <v>3.07979870596693</v>
      </c>
      <c r="L74" s="34">
        <f t="shared" si="3"/>
        <v>0</v>
      </c>
      <c r="M74" s="34">
        <f t="shared" si="4"/>
        <v>3.220704529115744</v>
      </c>
      <c r="N74" s="34">
        <f t="shared" si="5"/>
        <v>0</v>
      </c>
      <c r="O74" s="34">
        <f t="shared" si="6"/>
        <v>1.5774879326281195</v>
      </c>
      <c r="P74" s="34">
        <f t="shared" si="7"/>
        <v>1.8289000718907262</v>
      </c>
      <c r="Q74" s="34">
        <f t="shared" si="8"/>
        <v>1.0190510424155284</v>
      </c>
      <c r="R74" s="34">
        <f t="shared" si="9"/>
        <v>0.6630862265826533</v>
      </c>
      <c r="S74" s="2"/>
      <c r="T74" s="34">
        <f>+'Silver conversion'!D81</f>
        <v>0.206</v>
      </c>
      <c r="U74" s="2"/>
      <c r="V74" s="34">
        <f t="shared" si="10"/>
        <v>0.6344385334291875</v>
      </c>
      <c r="W74" s="34">
        <f t="shared" si="11"/>
        <v>0</v>
      </c>
      <c r="X74" s="34">
        <f t="shared" si="12"/>
        <v>0.6634651329978433</v>
      </c>
      <c r="Y74" s="34">
        <f t="shared" si="13"/>
        <v>0</v>
      </c>
      <c r="Z74" s="34">
        <f t="shared" si="14"/>
        <v>0.3249625141213926</v>
      </c>
      <c r="AA74" s="34">
        <f t="shared" si="15"/>
        <v>0.3767534148094896</v>
      </c>
      <c r="AB74" s="34">
        <f t="shared" si="16"/>
        <v>0.20992451473759882</v>
      </c>
      <c r="AC74" s="34">
        <f t="shared" si="17"/>
        <v>0.13659576267602658</v>
      </c>
      <c r="AD74" s="1"/>
      <c r="AE74" s="1"/>
      <c r="AF74" s="1"/>
      <c r="AG74" s="1"/>
    </row>
    <row r="75" spans="1:29" ht="15">
      <c r="A75">
        <v>1775</v>
      </c>
      <c r="B75" s="2">
        <v>421</v>
      </c>
      <c r="D75" s="2">
        <v>491.2</v>
      </c>
      <c r="F75" s="2">
        <v>336</v>
      </c>
      <c r="G75" s="2">
        <v>392.8888888888889</v>
      </c>
      <c r="H75" s="2">
        <v>165.06666666666666</v>
      </c>
      <c r="I75" s="2">
        <v>112.61538461538461</v>
      </c>
      <c r="K75" s="34">
        <f t="shared" si="2"/>
        <v>3.0265995686556435</v>
      </c>
      <c r="L75" s="34">
        <f t="shared" si="3"/>
        <v>0</v>
      </c>
      <c r="M75" s="34">
        <f t="shared" si="4"/>
        <v>3.531272465851905</v>
      </c>
      <c r="N75" s="34">
        <f t="shared" si="5"/>
        <v>0</v>
      </c>
      <c r="O75" s="34">
        <f t="shared" si="6"/>
        <v>2.415528396836808</v>
      </c>
      <c r="P75" s="34">
        <f t="shared" si="7"/>
        <v>2.824506749740395</v>
      </c>
      <c r="Q75" s="34">
        <f t="shared" si="8"/>
        <v>1.1866762520968128</v>
      </c>
      <c r="R75" s="34">
        <f t="shared" si="9"/>
        <v>0.8096001769617873</v>
      </c>
      <c r="S75" s="2"/>
      <c r="T75" s="34">
        <f>+'Silver conversion'!D82</f>
        <v>0.213</v>
      </c>
      <c r="U75" s="2"/>
      <c r="V75" s="34">
        <f t="shared" si="10"/>
        <v>0.6446657081236521</v>
      </c>
      <c r="W75" s="34">
        <f t="shared" si="11"/>
        <v>0</v>
      </c>
      <c r="X75" s="34">
        <f t="shared" si="12"/>
        <v>0.7521610352264557</v>
      </c>
      <c r="Y75" s="34">
        <f t="shared" si="13"/>
        <v>0</v>
      </c>
      <c r="Z75" s="34">
        <f t="shared" si="14"/>
        <v>0.51450754852624</v>
      </c>
      <c r="AA75" s="34">
        <f t="shared" si="15"/>
        <v>0.6016199376947041</v>
      </c>
      <c r="AB75" s="34">
        <f t="shared" si="16"/>
        <v>0.25276204169662114</v>
      </c>
      <c r="AC75" s="34">
        <f t="shared" si="17"/>
        <v>0.1724448376928607</v>
      </c>
    </row>
    <row r="76" spans="1:29" ht="15">
      <c r="A76">
        <v>1776</v>
      </c>
      <c r="B76" s="2">
        <v>333.3</v>
      </c>
      <c r="D76" s="2">
        <v>309.3</v>
      </c>
      <c r="F76" s="2">
        <v>285.3333333333333</v>
      </c>
      <c r="G76" s="2">
        <v>245.33333333333334</v>
      </c>
      <c r="H76" s="2">
        <v>150.22222222222223</v>
      </c>
      <c r="I76" s="2">
        <v>111.11111111111111</v>
      </c>
      <c r="K76" s="34">
        <f t="shared" si="2"/>
        <v>2.3961179007907982</v>
      </c>
      <c r="L76" s="34">
        <f t="shared" si="3"/>
        <v>0</v>
      </c>
      <c r="M76" s="34">
        <f t="shared" si="4"/>
        <v>2.2235801581595975</v>
      </c>
      <c r="N76" s="34">
        <f t="shared" si="5"/>
        <v>0</v>
      </c>
      <c r="O76" s="34">
        <f t="shared" si="6"/>
        <v>2.051282051282051</v>
      </c>
      <c r="P76" s="34">
        <f t="shared" si="7"/>
        <v>1.763719146896717</v>
      </c>
      <c r="Q76" s="34">
        <f t="shared" si="8"/>
        <v>1.0799584631360333</v>
      </c>
      <c r="R76" s="34">
        <f t="shared" si="9"/>
        <v>0.7987858455148176</v>
      </c>
      <c r="S76" s="2"/>
      <c r="T76" s="34">
        <f>+'Silver conversion'!D83</f>
        <v>0.2125</v>
      </c>
      <c r="U76" s="2"/>
      <c r="V76" s="34">
        <f t="shared" si="10"/>
        <v>0.5091750539180446</v>
      </c>
      <c r="W76" s="34">
        <f t="shared" si="11"/>
        <v>0</v>
      </c>
      <c r="X76" s="34">
        <f t="shared" si="12"/>
        <v>0.47251078360891446</v>
      </c>
      <c r="Y76" s="34">
        <f t="shared" si="13"/>
        <v>0</v>
      </c>
      <c r="Z76" s="34">
        <f t="shared" si="14"/>
        <v>0.43589743589743585</v>
      </c>
      <c r="AA76" s="34">
        <f t="shared" si="15"/>
        <v>0.37479031871555235</v>
      </c>
      <c r="AB76" s="34">
        <f t="shared" si="16"/>
        <v>0.22949117341640707</v>
      </c>
      <c r="AC76" s="34">
        <f t="shared" si="17"/>
        <v>0.16974199217189873</v>
      </c>
    </row>
    <row r="77" spans="1:29" ht="15">
      <c r="A77">
        <v>1777</v>
      </c>
      <c r="B77" s="2">
        <v>228</v>
      </c>
      <c r="D77" s="2">
        <v>290.7</v>
      </c>
      <c r="E77" s="2">
        <v>266</v>
      </c>
      <c r="F77" s="2">
        <v>154.9090909090909</v>
      </c>
      <c r="G77" s="2">
        <v>183</v>
      </c>
      <c r="H77" s="2">
        <v>136.88888888888889</v>
      </c>
      <c r="I77" s="2">
        <v>118.28571428571429</v>
      </c>
      <c r="K77" s="34">
        <f aca="true" t="shared" si="18" ref="K77:K100">+B77/139.1</f>
        <v>1.6391085549964055</v>
      </c>
      <c r="L77" s="34">
        <f aca="true" t="shared" si="19" ref="L77:L100">+C77/139.1</f>
        <v>0</v>
      </c>
      <c r="M77" s="34">
        <f aca="true" t="shared" si="20" ref="M77:M100">+D77/139.1</f>
        <v>2.089863407620417</v>
      </c>
      <c r="N77" s="34">
        <f aca="true" t="shared" si="21" ref="N77:N100">+E77/139.1</f>
        <v>1.9122933141624732</v>
      </c>
      <c r="O77" s="34">
        <f aca="true" t="shared" si="22" ref="O77:O100">+F77/139.1</f>
        <v>1.1136527024377492</v>
      </c>
      <c r="P77" s="34">
        <f aca="true" t="shared" si="23" ref="P77:P100">+G77/139.1</f>
        <v>1.3156002875629045</v>
      </c>
      <c r="Q77" s="34">
        <f aca="true" t="shared" si="24" ref="Q77:Q100">+H77/139.1</f>
        <v>0.9841041616742552</v>
      </c>
      <c r="R77" s="34">
        <f aca="true" t="shared" si="25" ref="R77:R100">+I77/139.1</f>
        <v>0.8503645886823458</v>
      </c>
      <c r="T77" s="34">
        <f>+'Silver conversion'!D84</f>
        <v>0.213</v>
      </c>
      <c r="V77" s="34">
        <f aca="true" t="shared" si="26" ref="V77:V100">+K77*$T77</f>
        <v>0.34913012221423434</v>
      </c>
      <c r="W77" s="34">
        <f aca="true" t="shared" si="27" ref="W77:W100">+L77*$T77</f>
        <v>0</v>
      </c>
      <c r="X77" s="34">
        <f aca="true" t="shared" si="28" ref="X77:X100">+M77*$T77</f>
        <v>0.44514090582314875</v>
      </c>
      <c r="Y77" s="34">
        <f aca="true" t="shared" si="29" ref="Y77:Y100">+N77*$T77</f>
        <v>0.40731847591660675</v>
      </c>
      <c r="Z77" s="34">
        <f aca="true" t="shared" si="30" ref="Z77:Z100">+O77*$T77</f>
        <v>0.23720802561924056</v>
      </c>
      <c r="AA77" s="34">
        <f aca="true" t="shared" si="31" ref="AA77:AA100">+P77*$T77</f>
        <v>0.2802228612508986</v>
      </c>
      <c r="AB77" s="34">
        <f aca="true" t="shared" si="32" ref="AB77:AB100">+Q77*$T77</f>
        <v>0.20961418643661636</v>
      </c>
      <c r="AC77" s="34">
        <f aca="true" t="shared" si="33" ref="AC77:AC100">+R77*$T77</f>
        <v>0.18112765738933964</v>
      </c>
    </row>
    <row r="78" spans="1:29" ht="15">
      <c r="A78">
        <v>1778</v>
      </c>
      <c r="B78" s="2">
        <v>272.8</v>
      </c>
      <c r="D78" s="2">
        <v>370.3</v>
      </c>
      <c r="E78" s="2">
        <v>324</v>
      </c>
      <c r="F78" s="2">
        <v>212</v>
      </c>
      <c r="G78" s="2">
        <v>241.84615384615384</v>
      </c>
      <c r="H78" s="2">
        <v>154.53333333333333</v>
      </c>
      <c r="I78" s="2">
        <v>101.71428571428571</v>
      </c>
      <c r="K78" s="34">
        <f t="shared" si="18"/>
        <v>1.96117900790798</v>
      </c>
      <c r="L78" s="34">
        <f t="shared" si="19"/>
        <v>0</v>
      </c>
      <c r="M78" s="34">
        <f t="shared" si="20"/>
        <v>2.6621135873472324</v>
      </c>
      <c r="N78" s="34">
        <f t="shared" si="21"/>
        <v>2.329259525521208</v>
      </c>
      <c r="O78" s="34">
        <f t="shared" si="22"/>
        <v>1.5240833932422717</v>
      </c>
      <c r="P78" s="34">
        <f t="shared" si="23"/>
        <v>1.7386495603605596</v>
      </c>
      <c r="Q78" s="34">
        <f t="shared" si="24"/>
        <v>1.1109513539420082</v>
      </c>
      <c r="R78" s="34">
        <f t="shared" si="25"/>
        <v>0.731231385436993</v>
      </c>
      <c r="S78" s="2"/>
      <c r="T78" s="34">
        <f>+'Silver conversion'!D85</f>
        <v>0.2115</v>
      </c>
      <c r="U78" s="2"/>
      <c r="V78" s="34">
        <f t="shared" si="26"/>
        <v>0.41478936017253776</v>
      </c>
      <c r="W78" s="34">
        <f t="shared" si="27"/>
        <v>0</v>
      </c>
      <c r="X78" s="34">
        <f t="shared" si="28"/>
        <v>0.5630370237239396</v>
      </c>
      <c r="Y78" s="34">
        <f t="shared" si="29"/>
        <v>0.49263838964773543</v>
      </c>
      <c r="Z78" s="34">
        <f t="shared" si="30"/>
        <v>0.3223436376707405</v>
      </c>
      <c r="AA78" s="34">
        <f t="shared" si="31"/>
        <v>0.36772438201625834</v>
      </c>
      <c r="AB78" s="34">
        <f t="shared" si="32"/>
        <v>0.23496621135873472</v>
      </c>
      <c r="AC78" s="34">
        <f t="shared" si="33"/>
        <v>0.154655438019924</v>
      </c>
    </row>
    <row r="79" spans="1:29" ht="15">
      <c r="A79">
        <v>1779</v>
      </c>
      <c r="B79" s="2">
        <v>274</v>
      </c>
      <c r="D79" s="2">
        <v>320</v>
      </c>
      <c r="E79" s="2">
        <v>312.5</v>
      </c>
      <c r="F79" s="2">
        <v>223</v>
      </c>
      <c r="G79" s="2">
        <v>251.07692307692307</v>
      </c>
      <c r="H79" s="2">
        <v>168</v>
      </c>
      <c r="I79" s="2">
        <v>115.52941176470588</v>
      </c>
      <c r="K79" s="34">
        <f t="shared" si="18"/>
        <v>1.96980589503954</v>
      </c>
      <c r="L79" s="34">
        <f t="shared" si="19"/>
        <v>0</v>
      </c>
      <c r="M79" s="34">
        <f t="shared" si="20"/>
        <v>2.3005032350826746</v>
      </c>
      <c r="N79" s="34">
        <f t="shared" si="21"/>
        <v>2.2465851905104244</v>
      </c>
      <c r="O79" s="34">
        <f t="shared" si="22"/>
        <v>1.6031631919482388</v>
      </c>
      <c r="P79" s="34">
        <f t="shared" si="23"/>
        <v>1.805010230603329</v>
      </c>
      <c r="Q79" s="34">
        <f t="shared" si="24"/>
        <v>1.207764198418404</v>
      </c>
      <c r="R79" s="34">
        <f t="shared" si="25"/>
        <v>0.8305493297247009</v>
      </c>
      <c r="S79" s="2"/>
      <c r="T79" s="34">
        <f>+'Silver conversion'!D86</f>
        <v>0.205</v>
      </c>
      <c r="U79" s="2"/>
      <c r="V79" s="34">
        <f t="shared" si="26"/>
        <v>0.40381020848310567</v>
      </c>
      <c r="W79" s="34">
        <f t="shared" si="27"/>
        <v>0</v>
      </c>
      <c r="X79" s="34">
        <f t="shared" si="28"/>
        <v>0.4716031631919483</v>
      </c>
      <c r="Y79" s="34">
        <f t="shared" si="29"/>
        <v>0.460549964054637</v>
      </c>
      <c r="Z79" s="34">
        <f t="shared" si="30"/>
        <v>0.32864845434938894</v>
      </c>
      <c r="AA79" s="34">
        <f t="shared" si="31"/>
        <v>0.37002709727368244</v>
      </c>
      <c r="AB79" s="34">
        <f t="shared" si="32"/>
        <v>0.2475916606757728</v>
      </c>
      <c r="AC79" s="34">
        <f t="shared" si="33"/>
        <v>0.17026261259356368</v>
      </c>
    </row>
    <row r="80" spans="1:32" ht="15">
      <c r="A80">
        <v>1780</v>
      </c>
      <c r="B80" s="2">
        <v>286.2</v>
      </c>
      <c r="D80" s="2">
        <v>319.6</v>
      </c>
      <c r="E80" s="2">
        <v>318.7</v>
      </c>
      <c r="F80" s="2">
        <v>214</v>
      </c>
      <c r="G80" s="2">
        <v>227.55555555555554</v>
      </c>
      <c r="H80" s="2">
        <v>168</v>
      </c>
      <c r="I80" s="2">
        <v>126.8</v>
      </c>
      <c r="K80" s="34">
        <f t="shared" si="18"/>
        <v>2.057512580877067</v>
      </c>
      <c r="L80" s="34">
        <f t="shared" si="19"/>
        <v>0</v>
      </c>
      <c r="M80" s="34">
        <f t="shared" si="20"/>
        <v>2.297627606038821</v>
      </c>
      <c r="N80" s="34">
        <f t="shared" si="21"/>
        <v>2.291157440690151</v>
      </c>
      <c r="O80" s="34">
        <f t="shared" si="22"/>
        <v>1.5384615384615385</v>
      </c>
      <c r="P80" s="34">
        <f t="shared" si="23"/>
        <v>1.6359134116143461</v>
      </c>
      <c r="Q80" s="34">
        <f t="shared" si="24"/>
        <v>1.207764198418404</v>
      </c>
      <c r="R80" s="34">
        <f t="shared" si="25"/>
        <v>0.9115744069015097</v>
      </c>
      <c r="S80" s="2"/>
      <c r="T80" s="34">
        <f>+'Silver conversion'!D87</f>
        <v>0.205</v>
      </c>
      <c r="U80" s="2"/>
      <c r="V80" s="34">
        <f t="shared" si="26"/>
        <v>0.4217900790797987</v>
      </c>
      <c r="W80" s="34">
        <f t="shared" si="27"/>
        <v>0</v>
      </c>
      <c r="X80" s="34">
        <f t="shared" si="28"/>
        <v>0.4710136592379583</v>
      </c>
      <c r="Y80" s="34">
        <f t="shared" si="29"/>
        <v>0.46968727534148097</v>
      </c>
      <c r="Z80" s="34">
        <f t="shared" si="30"/>
        <v>0.3153846153846154</v>
      </c>
      <c r="AA80" s="34">
        <f t="shared" si="31"/>
        <v>0.33536224938094095</v>
      </c>
      <c r="AB80" s="34">
        <f t="shared" si="32"/>
        <v>0.2475916606757728</v>
      </c>
      <c r="AC80" s="34">
        <f t="shared" si="33"/>
        <v>0.18687275341480947</v>
      </c>
      <c r="AD80" s="2"/>
      <c r="AE80" s="2"/>
      <c r="AF80" s="2"/>
    </row>
    <row r="81" spans="1:31" ht="15">
      <c r="A81">
        <v>1781</v>
      </c>
      <c r="B81" s="2">
        <v>354.4</v>
      </c>
      <c r="D81" s="2">
        <v>388.4</v>
      </c>
      <c r="E81" s="2">
        <v>374</v>
      </c>
      <c r="F81" s="2">
        <v>272</v>
      </c>
      <c r="G81" s="2">
        <v>300.57142857142856</v>
      </c>
      <c r="H81" s="2">
        <v>232.94736842105263</v>
      </c>
      <c r="I81" s="2">
        <v>154.52631578947367</v>
      </c>
      <c r="K81" s="34">
        <f t="shared" si="18"/>
        <v>2.547807332854062</v>
      </c>
      <c r="L81" s="34">
        <f t="shared" si="19"/>
        <v>0</v>
      </c>
      <c r="M81" s="34">
        <f t="shared" si="20"/>
        <v>2.792235801581596</v>
      </c>
      <c r="N81" s="34">
        <f t="shared" si="21"/>
        <v>2.688713156002876</v>
      </c>
      <c r="O81" s="34">
        <f t="shared" si="22"/>
        <v>1.9554277498202732</v>
      </c>
      <c r="P81" s="34">
        <f t="shared" si="23"/>
        <v>2.160829824381226</v>
      </c>
      <c r="Q81" s="34">
        <f t="shared" si="24"/>
        <v>1.67467554580196</v>
      </c>
      <c r="R81" s="34">
        <f t="shared" si="25"/>
        <v>1.1109009043096598</v>
      </c>
      <c r="S81" s="2"/>
      <c r="T81" s="34">
        <f>+'Silver conversion'!D88</f>
        <v>0.203</v>
      </c>
      <c r="U81" s="2"/>
      <c r="V81" s="34">
        <f t="shared" si="26"/>
        <v>0.5172048885693746</v>
      </c>
      <c r="W81" s="34">
        <f t="shared" si="27"/>
        <v>0</v>
      </c>
      <c r="X81" s="34">
        <f t="shared" si="28"/>
        <v>0.5668238677210641</v>
      </c>
      <c r="Y81" s="34">
        <f t="shared" si="29"/>
        <v>0.5458087706685838</v>
      </c>
      <c r="Z81" s="34">
        <f t="shared" si="30"/>
        <v>0.3969518332135155</v>
      </c>
      <c r="AA81" s="34">
        <f t="shared" si="31"/>
        <v>0.4386484543493889</v>
      </c>
      <c r="AB81" s="34">
        <f t="shared" si="32"/>
        <v>0.3399591357977979</v>
      </c>
      <c r="AC81" s="34">
        <f t="shared" si="33"/>
        <v>0.22551288357486096</v>
      </c>
      <c r="AD81" s="2"/>
      <c r="AE81" s="2"/>
    </row>
    <row r="82" spans="1:31" ht="15">
      <c r="A82">
        <v>1782</v>
      </c>
      <c r="B82" s="2">
        <v>372.4</v>
      </c>
      <c r="D82" s="2">
        <v>400</v>
      </c>
      <c r="E82" s="2">
        <v>436</v>
      </c>
      <c r="F82" s="2">
        <v>309.8181818181818</v>
      </c>
      <c r="G82" s="2">
        <v>334</v>
      </c>
      <c r="H82" s="2">
        <v>252.44444444444446</v>
      </c>
      <c r="I82" s="2">
        <v>211.57894736842104</v>
      </c>
      <c r="K82" s="34">
        <f t="shared" si="18"/>
        <v>2.677210639827462</v>
      </c>
      <c r="L82" s="34">
        <f t="shared" si="19"/>
        <v>0</v>
      </c>
      <c r="M82" s="34">
        <f t="shared" si="20"/>
        <v>2.875629043853343</v>
      </c>
      <c r="N82" s="34">
        <f t="shared" si="21"/>
        <v>3.134435657800144</v>
      </c>
      <c r="O82" s="34">
        <f t="shared" si="22"/>
        <v>2.2273054048754983</v>
      </c>
      <c r="P82" s="34">
        <f t="shared" si="23"/>
        <v>2.4011502516175414</v>
      </c>
      <c r="Q82" s="34">
        <f t="shared" si="24"/>
        <v>1.8148414410096654</v>
      </c>
      <c r="R82" s="34">
        <f t="shared" si="25"/>
        <v>1.5210564153013735</v>
      </c>
      <c r="S82" s="2"/>
      <c r="T82" s="34">
        <f>+'Silver conversion'!D89</f>
        <v>0.1945</v>
      </c>
      <c r="U82" s="2"/>
      <c r="V82" s="34">
        <f t="shared" si="26"/>
        <v>0.5207174694464414</v>
      </c>
      <c r="W82" s="34">
        <f t="shared" si="27"/>
        <v>0</v>
      </c>
      <c r="X82" s="34">
        <f t="shared" si="28"/>
        <v>0.5593098490294752</v>
      </c>
      <c r="Y82" s="34">
        <f t="shared" si="29"/>
        <v>0.609647735442128</v>
      </c>
      <c r="Z82" s="34">
        <f t="shared" si="30"/>
        <v>0.43321090124828443</v>
      </c>
      <c r="AA82" s="34">
        <f t="shared" si="31"/>
        <v>0.46702372393961183</v>
      </c>
      <c r="AB82" s="34">
        <f t="shared" si="32"/>
        <v>0.3529866602763799</v>
      </c>
      <c r="AC82" s="34">
        <f t="shared" si="33"/>
        <v>0.29584547277611717</v>
      </c>
      <c r="AD82" s="2"/>
      <c r="AE82" s="2"/>
    </row>
    <row r="83" spans="1:31" ht="15">
      <c r="A83">
        <v>1783</v>
      </c>
      <c r="B83" s="2">
        <v>452</v>
      </c>
      <c r="D83" s="2">
        <v>476.8</v>
      </c>
      <c r="E83" s="2">
        <v>448</v>
      </c>
      <c r="F83" s="2">
        <v>346.90909090909093</v>
      </c>
      <c r="G83" s="2">
        <v>339.2</v>
      </c>
      <c r="H83" s="2">
        <v>294</v>
      </c>
      <c r="I83" s="2">
        <v>200.21052631578948</v>
      </c>
      <c r="K83" s="34">
        <f t="shared" si="18"/>
        <v>3.249460819554278</v>
      </c>
      <c r="L83" s="34">
        <f t="shared" si="19"/>
        <v>0</v>
      </c>
      <c r="M83" s="34">
        <f t="shared" si="20"/>
        <v>3.427749820273185</v>
      </c>
      <c r="N83" s="34">
        <f t="shared" si="21"/>
        <v>3.220704529115744</v>
      </c>
      <c r="O83" s="34">
        <f t="shared" si="22"/>
        <v>2.493954643487354</v>
      </c>
      <c r="P83" s="34">
        <f t="shared" si="23"/>
        <v>2.438533429187635</v>
      </c>
      <c r="Q83" s="34">
        <f t="shared" si="24"/>
        <v>2.1135873472322073</v>
      </c>
      <c r="R83" s="34">
        <f t="shared" si="25"/>
        <v>1.4393280108971207</v>
      </c>
      <c r="S83" s="2"/>
      <c r="T83" s="34">
        <f>+'Silver conversion'!D90</f>
        <v>0.1915</v>
      </c>
      <c r="U83" s="2"/>
      <c r="V83" s="34">
        <f t="shared" si="26"/>
        <v>0.6222717469446442</v>
      </c>
      <c r="W83" s="34">
        <f t="shared" si="27"/>
        <v>0</v>
      </c>
      <c r="X83" s="34">
        <f t="shared" si="28"/>
        <v>0.6564140905823149</v>
      </c>
      <c r="Y83" s="34">
        <f t="shared" si="29"/>
        <v>0.616764917325665</v>
      </c>
      <c r="Z83" s="34">
        <f t="shared" si="30"/>
        <v>0.47759231422782833</v>
      </c>
      <c r="AA83" s="34">
        <f t="shared" si="31"/>
        <v>0.4669791516894321</v>
      </c>
      <c r="AB83" s="34">
        <f t="shared" si="32"/>
        <v>0.40475197699496773</v>
      </c>
      <c r="AC83" s="34">
        <f t="shared" si="33"/>
        <v>0.27563131408679864</v>
      </c>
      <c r="AD83" s="2"/>
      <c r="AE83" s="2"/>
    </row>
    <row r="84" spans="1:34" ht="15">
      <c r="A84">
        <v>1784</v>
      </c>
      <c r="B84" s="2">
        <v>475</v>
      </c>
      <c r="D84" s="2">
        <v>521.3</v>
      </c>
      <c r="E84" s="2">
        <v>563.2</v>
      </c>
      <c r="F84" s="2">
        <v>353.6842105263158</v>
      </c>
      <c r="H84" s="2">
        <v>289.6842105263158</v>
      </c>
      <c r="I84" s="2">
        <v>208.54545454545453</v>
      </c>
      <c r="K84" s="34">
        <f t="shared" si="18"/>
        <v>3.4148094895758447</v>
      </c>
      <c r="L84" s="34">
        <f t="shared" si="19"/>
        <v>0</v>
      </c>
      <c r="M84" s="34">
        <f t="shared" si="20"/>
        <v>3.747663551401869</v>
      </c>
      <c r="N84" s="34">
        <f t="shared" si="21"/>
        <v>4.0488856937455076</v>
      </c>
      <c r="O84" s="34">
        <f t="shared" si="22"/>
        <v>2.5426614703545347</v>
      </c>
      <c r="P84" s="34">
        <f t="shared" si="23"/>
        <v>0</v>
      </c>
      <c r="Q84" s="34">
        <f t="shared" si="24"/>
        <v>2.082560823338</v>
      </c>
      <c r="R84" s="34">
        <f t="shared" si="25"/>
        <v>1.4992484151362655</v>
      </c>
      <c r="S84" s="2"/>
      <c r="T84" s="34">
        <f>+'Silver conversion'!D91</f>
        <v>0.191</v>
      </c>
      <c r="U84" s="2"/>
      <c r="V84" s="34">
        <f t="shared" si="26"/>
        <v>0.6522286125089863</v>
      </c>
      <c r="W84" s="34">
        <f t="shared" si="27"/>
        <v>0</v>
      </c>
      <c r="X84" s="34">
        <f t="shared" si="28"/>
        <v>0.7158037383177569</v>
      </c>
      <c r="Y84" s="34">
        <f t="shared" si="29"/>
        <v>0.7733371675053919</v>
      </c>
      <c r="Z84" s="34">
        <f t="shared" si="30"/>
        <v>0.48564834083771613</v>
      </c>
      <c r="AA84" s="34">
        <f t="shared" si="31"/>
        <v>0</v>
      </c>
      <c r="AB84" s="34">
        <f t="shared" si="32"/>
        <v>0.397769117257558</v>
      </c>
      <c r="AC84" s="34">
        <f t="shared" si="33"/>
        <v>0.2863564472910267</v>
      </c>
      <c r="AD84" s="2"/>
      <c r="AE84" s="2"/>
      <c r="AF84" s="2"/>
      <c r="AG84" s="2"/>
      <c r="AH84" s="2"/>
    </row>
    <row r="85" spans="1:34" ht="15">
      <c r="A85">
        <v>1785</v>
      </c>
      <c r="B85" s="2">
        <v>486</v>
      </c>
      <c r="D85" s="2">
        <v>520</v>
      </c>
      <c r="E85" s="2">
        <v>571.5</v>
      </c>
      <c r="F85" s="2">
        <v>334.4</v>
      </c>
      <c r="G85" s="2">
        <v>340.44444444444446</v>
      </c>
      <c r="H85" s="2">
        <v>271.05882352941177</v>
      </c>
      <c r="I85" s="2">
        <v>177.8181818181818</v>
      </c>
      <c r="K85" s="34">
        <f t="shared" si="18"/>
        <v>3.493889288281812</v>
      </c>
      <c r="L85" s="34">
        <f t="shared" si="19"/>
        <v>0</v>
      </c>
      <c r="M85" s="34">
        <f t="shared" si="20"/>
        <v>3.7383177570093458</v>
      </c>
      <c r="N85" s="34">
        <f t="shared" si="21"/>
        <v>4.108554996405464</v>
      </c>
      <c r="O85" s="34">
        <f t="shared" si="22"/>
        <v>2.4040258806613948</v>
      </c>
      <c r="P85" s="34">
        <f t="shared" si="23"/>
        <v>2.447479830657401</v>
      </c>
      <c r="Q85" s="34">
        <f t="shared" si="24"/>
        <v>1.948661563834736</v>
      </c>
      <c r="R85" s="34">
        <f t="shared" si="25"/>
        <v>1.2783478204038952</v>
      </c>
      <c r="S85" s="2"/>
      <c r="T85" s="34">
        <f>+'Silver conversion'!D92</f>
        <v>0.194</v>
      </c>
      <c r="U85" s="2"/>
      <c r="V85" s="34">
        <f t="shared" si="26"/>
        <v>0.6778145219266716</v>
      </c>
      <c r="W85" s="34">
        <f t="shared" si="27"/>
        <v>0</v>
      </c>
      <c r="X85" s="34">
        <f t="shared" si="28"/>
        <v>0.7252336448598131</v>
      </c>
      <c r="Y85" s="34">
        <f t="shared" si="29"/>
        <v>0.79705966930266</v>
      </c>
      <c r="Z85" s="34">
        <f t="shared" si="30"/>
        <v>0.4663810208483106</v>
      </c>
      <c r="AA85" s="34">
        <f t="shared" si="31"/>
        <v>0.47481108714753584</v>
      </c>
      <c r="AB85" s="34">
        <f t="shared" si="32"/>
        <v>0.37804034338393877</v>
      </c>
      <c r="AC85" s="34">
        <f t="shared" si="33"/>
        <v>0.24799947715835566</v>
      </c>
      <c r="AD85" s="2"/>
      <c r="AE85" s="2"/>
      <c r="AF85" s="2"/>
      <c r="AG85" s="2"/>
      <c r="AH85" s="2"/>
    </row>
    <row r="86" spans="1:33" ht="15">
      <c r="A86">
        <v>1786</v>
      </c>
      <c r="B86" s="2">
        <v>472.4</v>
      </c>
      <c r="D86" s="2">
        <v>498.7</v>
      </c>
      <c r="E86" s="2">
        <v>504</v>
      </c>
      <c r="F86" s="2">
        <v>414.4</v>
      </c>
      <c r="G86" s="2">
        <v>442.6666666666667</v>
      </c>
      <c r="H86" s="2">
        <v>316.22222222222223</v>
      </c>
      <c r="I86" s="2">
        <v>220.57142857142858</v>
      </c>
      <c r="K86" s="34">
        <f t="shared" si="18"/>
        <v>3.396117900790798</v>
      </c>
      <c r="L86" s="34">
        <f t="shared" si="19"/>
        <v>0</v>
      </c>
      <c r="M86" s="34">
        <f t="shared" si="20"/>
        <v>3.5851905104241553</v>
      </c>
      <c r="N86" s="34">
        <f t="shared" si="21"/>
        <v>3.6232925952552124</v>
      </c>
      <c r="O86" s="34">
        <f t="shared" si="22"/>
        <v>2.9791516894320633</v>
      </c>
      <c r="P86" s="34">
        <f t="shared" si="23"/>
        <v>3.182362808531033</v>
      </c>
      <c r="Q86" s="34">
        <f t="shared" si="24"/>
        <v>2.273344516335171</v>
      </c>
      <c r="R86" s="34">
        <f t="shared" si="25"/>
        <v>1.5857040156105577</v>
      </c>
      <c r="S86" s="2"/>
      <c r="T86" s="34">
        <f>+'Silver conversion'!D93</f>
        <v>0.1915</v>
      </c>
      <c r="U86" s="2"/>
      <c r="V86" s="34">
        <f t="shared" si="26"/>
        <v>0.6503565780014378</v>
      </c>
      <c r="W86" s="34">
        <f t="shared" si="27"/>
        <v>0</v>
      </c>
      <c r="X86" s="34">
        <f t="shared" si="28"/>
        <v>0.6865639827462258</v>
      </c>
      <c r="Y86" s="34">
        <f t="shared" si="29"/>
        <v>0.6938605319913732</v>
      </c>
      <c r="Z86" s="34">
        <f t="shared" si="30"/>
        <v>0.5705075485262401</v>
      </c>
      <c r="AA86" s="34">
        <f t="shared" si="31"/>
        <v>0.6094224778336929</v>
      </c>
      <c r="AB86" s="34">
        <f t="shared" si="32"/>
        <v>0.43534547487818526</v>
      </c>
      <c r="AC86" s="34">
        <f t="shared" si="33"/>
        <v>0.3036623189894218</v>
      </c>
      <c r="AD86" s="2"/>
      <c r="AE86" s="2"/>
      <c r="AF86" s="2"/>
      <c r="AG86" s="2"/>
    </row>
    <row r="87" spans="1:30" ht="15">
      <c r="A87">
        <v>1787</v>
      </c>
      <c r="B87" s="2">
        <v>405.8</v>
      </c>
      <c r="D87" s="2">
        <v>425</v>
      </c>
      <c r="E87" s="2">
        <v>426.7</v>
      </c>
      <c r="F87" s="2">
        <v>337.14285714285717</v>
      </c>
      <c r="G87" s="2">
        <v>358.4</v>
      </c>
      <c r="H87" s="2">
        <v>211.73333333333332</v>
      </c>
      <c r="I87" s="2">
        <v>140.88888888888889</v>
      </c>
      <c r="K87" s="34">
        <f t="shared" si="18"/>
        <v>2.9173256649892165</v>
      </c>
      <c r="L87" s="34">
        <f t="shared" si="19"/>
        <v>0</v>
      </c>
      <c r="M87" s="34">
        <f t="shared" si="20"/>
        <v>3.055355859094177</v>
      </c>
      <c r="N87" s="34">
        <f t="shared" si="21"/>
        <v>3.0675772825305536</v>
      </c>
      <c r="O87" s="34">
        <f t="shared" si="22"/>
        <v>2.4237444798192462</v>
      </c>
      <c r="P87" s="34">
        <f t="shared" si="23"/>
        <v>2.576563623292595</v>
      </c>
      <c r="Q87" s="34">
        <f t="shared" si="24"/>
        <v>1.5221663072130363</v>
      </c>
      <c r="R87" s="34">
        <f t="shared" si="25"/>
        <v>1.0128604521127886</v>
      </c>
      <c r="S87" s="2"/>
      <c r="T87" s="34">
        <f>+'Silver conversion'!D94</f>
        <v>0.1855</v>
      </c>
      <c r="U87" s="2"/>
      <c r="V87" s="34">
        <f t="shared" si="26"/>
        <v>0.5411639108554996</v>
      </c>
      <c r="W87" s="34">
        <f t="shared" si="27"/>
        <v>0</v>
      </c>
      <c r="X87" s="34">
        <f t="shared" si="28"/>
        <v>0.5667685118619699</v>
      </c>
      <c r="Y87" s="34">
        <f t="shared" si="29"/>
        <v>0.5690355859094177</v>
      </c>
      <c r="Z87" s="34">
        <f t="shared" si="30"/>
        <v>0.44960460100647015</v>
      </c>
      <c r="AA87" s="34">
        <f t="shared" si="31"/>
        <v>0.47795255212077636</v>
      </c>
      <c r="AB87" s="34">
        <f t="shared" si="32"/>
        <v>0.2823618499880182</v>
      </c>
      <c r="AC87" s="34">
        <f t="shared" si="33"/>
        <v>0.1878856138669223</v>
      </c>
      <c r="AD87" s="2"/>
    </row>
    <row r="88" spans="1:30" ht="15">
      <c r="A88">
        <v>1788</v>
      </c>
      <c r="B88" s="2">
        <v>375.2</v>
      </c>
      <c r="D88" s="2">
        <v>429.6</v>
      </c>
      <c r="E88" s="2">
        <v>429.6</v>
      </c>
      <c r="F88" s="2">
        <v>287.6190476190476</v>
      </c>
      <c r="G88" s="2">
        <v>321.6</v>
      </c>
      <c r="H88" s="2">
        <v>212.25</v>
      </c>
      <c r="I88" s="2">
        <v>122.66666666666667</v>
      </c>
      <c r="K88" s="34">
        <f t="shared" si="18"/>
        <v>2.6973400431344356</v>
      </c>
      <c r="L88" s="34">
        <f t="shared" si="19"/>
        <v>0</v>
      </c>
      <c r="M88" s="34">
        <f t="shared" si="20"/>
        <v>3.0884255930984907</v>
      </c>
      <c r="N88" s="34">
        <f t="shared" si="21"/>
        <v>3.0884255930984907</v>
      </c>
      <c r="O88" s="34">
        <f t="shared" si="22"/>
        <v>2.0677142172469276</v>
      </c>
      <c r="P88" s="34">
        <f t="shared" si="23"/>
        <v>2.312005751258088</v>
      </c>
      <c r="Q88" s="34">
        <f t="shared" si="24"/>
        <v>1.52588066139468</v>
      </c>
      <c r="R88" s="34">
        <f t="shared" si="25"/>
        <v>0.8818595734483585</v>
      </c>
      <c r="S88" s="2"/>
      <c r="T88" s="34">
        <f>+'Silver conversion'!D95</f>
        <v>0.179</v>
      </c>
      <c r="U88" s="2"/>
      <c r="V88" s="34">
        <f t="shared" si="26"/>
        <v>0.48282386772106395</v>
      </c>
      <c r="W88" s="34">
        <f t="shared" si="27"/>
        <v>0</v>
      </c>
      <c r="X88" s="34">
        <f t="shared" si="28"/>
        <v>0.5528281811646298</v>
      </c>
      <c r="Y88" s="34">
        <f t="shared" si="29"/>
        <v>0.5528281811646298</v>
      </c>
      <c r="Z88" s="34">
        <f t="shared" si="30"/>
        <v>0.37012084488720004</v>
      </c>
      <c r="AA88" s="34">
        <f t="shared" si="31"/>
        <v>0.4138490294751977</v>
      </c>
      <c r="AB88" s="34">
        <f t="shared" si="32"/>
        <v>0.27313263838964774</v>
      </c>
      <c r="AC88" s="34">
        <f t="shared" si="33"/>
        <v>0.15785286364725618</v>
      </c>
      <c r="AD88" s="2"/>
    </row>
    <row r="89" spans="1:29" ht="15">
      <c r="A89">
        <v>1789</v>
      </c>
      <c r="B89" s="2">
        <v>606.5</v>
      </c>
      <c r="D89" s="2">
        <v>717.3</v>
      </c>
      <c r="E89" s="2">
        <v>737.3</v>
      </c>
      <c r="F89" s="2">
        <v>419.09090909090907</v>
      </c>
      <c r="G89" s="2">
        <v>424</v>
      </c>
      <c r="H89" s="2">
        <v>298.75</v>
      </c>
      <c r="I89" s="2">
        <v>201.25</v>
      </c>
      <c r="K89" s="34">
        <f t="shared" si="18"/>
        <v>4.360172537742631</v>
      </c>
      <c r="L89" s="34">
        <f t="shared" si="19"/>
        <v>0</v>
      </c>
      <c r="M89" s="34">
        <f t="shared" si="20"/>
        <v>5.156721782890007</v>
      </c>
      <c r="N89" s="34">
        <f t="shared" si="21"/>
        <v>5.300503235082674</v>
      </c>
      <c r="O89" s="34">
        <f t="shared" si="22"/>
        <v>3.012874975491798</v>
      </c>
      <c r="P89" s="34">
        <f t="shared" si="23"/>
        <v>3.0481667864845434</v>
      </c>
      <c r="Q89" s="34">
        <f t="shared" si="24"/>
        <v>2.1477354421279657</v>
      </c>
      <c r="R89" s="34">
        <f t="shared" si="25"/>
        <v>1.4468008626887132</v>
      </c>
      <c r="S89" s="2"/>
      <c r="T89" s="34">
        <f>+'Silver conversion'!D96</f>
        <v>0.1685</v>
      </c>
      <c r="U89" s="2"/>
      <c r="V89" s="34">
        <f t="shared" si="26"/>
        <v>0.7346890726096335</v>
      </c>
      <c r="W89" s="34">
        <f t="shared" si="27"/>
        <v>0</v>
      </c>
      <c r="X89" s="34">
        <f t="shared" si="28"/>
        <v>0.8689076204169662</v>
      </c>
      <c r="Y89" s="34">
        <f t="shared" si="29"/>
        <v>0.8931347951114307</v>
      </c>
      <c r="Z89" s="34">
        <f t="shared" si="30"/>
        <v>0.507669433370368</v>
      </c>
      <c r="AA89" s="34">
        <f t="shared" si="31"/>
        <v>0.5136161035226456</v>
      </c>
      <c r="AB89" s="34">
        <f t="shared" si="32"/>
        <v>0.3618934219985622</v>
      </c>
      <c r="AC89" s="34">
        <f t="shared" si="33"/>
        <v>0.2437859453630482</v>
      </c>
    </row>
    <row r="90" spans="1:31" ht="15">
      <c r="A90">
        <v>1790</v>
      </c>
      <c r="B90" s="2">
        <v>585</v>
      </c>
      <c r="D90" s="2">
        <v>589.2</v>
      </c>
      <c r="E90" s="2">
        <v>621.1</v>
      </c>
      <c r="F90" s="2">
        <v>389.09090909090907</v>
      </c>
      <c r="G90" s="2">
        <v>406.85714285714283</v>
      </c>
      <c r="H90" s="2">
        <v>263</v>
      </c>
      <c r="I90" s="2">
        <v>157.68421052631578</v>
      </c>
      <c r="K90" s="34">
        <f t="shared" si="18"/>
        <v>4.205607476635514</v>
      </c>
      <c r="L90" s="34">
        <f t="shared" si="19"/>
        <v>0</v>
      </c>
      <c r="M90" s="34">
        <f t="shared" si="20"/>
        <v>4.235801581595974</v>
      </c>
      <c r="N90" s="34">
        <f t="shared" si="21"/>
        <v>4.465132997843279</v>
      </c>
      <c r="O90" s="34">
        <f t="shared" si="22"/>
        <v>2.797202797202797</v>
      </c>
      <c r="P90" s="34">
        <f t="shared" si="23"/>
        <v>2.924925541747972</v>
      </c>
      <c r="Q90" s="34">
        <f t="shared" si="24"/>
        <v>1.890726096333573</v>
      </c>
      <c r="R90" s="34">
        <f t="shared" si="25"/>
        <v>1.1336032388663968</v>
      </c>
      <c r="S90" s="2"/>
      <c r="T90" s="34">
        <f>+'Silver conversion'!D97</f>
        <v>0.1765</v>
      </c>
      <c r="U90" s="2"/>
      <c r="V90" s="34">
        <f t="shared" si="26"/>
        <v>0.7422897196261682</v>
      </c>
      <c r="W90" s="34">
        <f t="shared" si="27"/>
        <v>0</v>
      </c>
      <c r="X90" s="34">
        <f t="shared" si="28"/>
        <v>0.7476189791516894</v>
      </c>
      <c r="Y90" s="34">
        <f t="shared" si="29"/>
        <v>0.7880959741193386</v>
      </c>
      <c r="Z90" s="34">
        <f t="shared" si="30"/>
        <v>0.49370629370629365</v>
      </c>
      <c r="AA90" s="34">
        <f t="shared" si="31"/>
        <v>0.516249358118517</v>
      </c>
      <c r="AB90" s="34">
        <f t="shared" si="32"/>
        <v>0.3337131560028756</v>
      </c>
      <c r="AC90" s="34">
        <f t="shared" si="33"/>
        <v>0.20008097165991903</v>
      </c>
      <c r="AD90" s="2"/>
      <c r="AE90" s="2"/>
    </row>
    <row r="91" spans="1:29" ht="15">
      <c r="A91">
        <v>1791</v>
      </c>
      <c r="B91" s="2">
        <v>374</v>
      </c>
      <c r="D91" s="2">
        <v>417.8</v>
      </c>
      <c r="E91" s="2">
        <v>394</v>
      </c>
      <c r="F91" s="2">
        <v>261.2173913043478</v>
      </c>
      <c r="G91" s="2">
        <v>297</v>
      </c>
      <c r="H91" s="2">
        <v>162.94736842105263</v>
      </c>
      <c r="I91" s="2">
        <v>128.26666666666668</v>
      </c>
      <c r="K91" s="34">
        <f t="shared" si="18"/>
        <v>2.688713156002876</v>
      </c>
      <c r="L91" s="34">
        <f t="shared" si="19"/>
        <v>0</v>
      </c>
      <c r="M91" s="34">
        <f t="shared" si="20"/>
        <v>3.003594536304817</v>
      </c>
      <c r="N91" s="34">
        <f t="shared" si="21"/>
        <v>2.832494608195543</v>
      </c>
      <c r="O91" s="34">
        <f t="shared" si="22"/>
        <v>1.8779107929859657</v>
      </c>
      <c r="P91" s="34">
        <f t="shared" si="23"/>
        <v>2.1351545650611072</v>
      </c>
      <c r="Q91" s="34">
        <f t="shared" si="24"/>
        <v>1.171440463127625</v>
      </c>
      <c r="R91" s="34">
        <f t="shared" si="25"/>
        <v>0.9221183800623054</v>
      </c>
      <c r="S91" s="2"/>
      <c r="T91" s="34">
        <f>+'Silver conversion'!D98</f>
        <v>0.1905</v>
      </c>
      <c r="U91" s="2"/>
      <c r="V91" s="34">
        <f t="shared" si="26"/>
        <v>0.5121998562185479</v>
      </c>
      <c r="W91" s="34">
        <f t="shared" si="27"/>
        <v>0</v>
      </c>
      <c r="X91" s="34">
        <f t="shared" si="28"/>
        <v>0.5721847591660677</v>
      </c>
      <c r="Y91" s="34">
        <f t="shared" si="29"/>
        <v>0.5395902228612509</v>
      </c>
      <c r="Z91" s="34">
        <f t="shared" si="30"/>
        <v>0.3577420060638265</v>
      </c>
      <c r="AA91" s="34">
        <f t="shared" si="31"/>
        <v>0.4067469446441409</v>
      </c>
      <c r="AB91" s="34">
        <f t="shared" si="32"/>
        <v>0.22315940822581257</v>
      </c>
      <c r="AC91" s="34">
        <f t="shared" si="33"/>
        <v>0.17566355140186918</v>
      </c>
    </row>
    <row r="92" spans="1:29" ht="15">
      <c r="A92">
        <v>1792</v>
      </c>
      <c r="B92" s="2">
        <v>390.4</v>
      </c>
      <c r="D92" s="2">
        <v>433</v>
      </c>
      <c r="E92" s="2">
        <v>411.6</v>
      </c>
      <c r="F92" s="2">
        <v>282.6666666666667</v>
      </c>
      <c r="G92" s="2">
        <v>328.8</v>
      </c>
      <c r="H92" s="2">
        <v>175.07692307692307</v>
      </c>
      <c r="I92" s="2">
        <v>122.85714285714286</v>
      </c>
      <c r="K92" s="34">
        <f t="shared" si="18"/>
        <v>2.8066139468008626</v>
      </c>
      <c r="L92" s="34">
        <f t="shared" si="19"/>
        <v>0</v>
      </c>
      <c r="M92" s="34">
        <f t="shared" si="20"/>
        <v>3.1128684399712436</v>
      </c>
      <c r="N92" s="34">
        <f t="shared" si="21"/>
        <v>2.9590222861250903</v>
      </c>
      <c r="O92" s="34">
        <f t="shared" si="22"/>
        <v>2.032111190989696</v>
      </c>
      <c r="P92" s="34">
        <f t="shared" si="23"/>
        <v>2.363767074047448</v>
      </c>
      <c r="Q92" s="34">
        <f t="shared" si="24"/>
        <v>1.258640712271194</v>
      </c>
      <c r="R92" s="34">
        <f t="shared" si="25"/>
        <v>0.8832289206120982</v>
      </c>
      <c r="S92" s="2"/>
      <c r="T92" s="34">
        <f>+'Silver conversion'!D99</f>
        <v>0.192</v>
      </c>
      <c r="U92" s="2"/>
      <c r="V92" s="34">
        <f t="shared" si="26"/>
        <v>0.5388698777857657</v>
      </c>
      <c r="W92" s="34">
        <f t="shared" si="27"/>
        <v>0</v>
      </c>
      <c r="X92" s="34">
        <f t="shared" si="28"/>
        <v>0.5976707404744788</v>
      </c>
      <c r="Y92" s="34">
        <f t="shared" si="29"/>
        <v>0.5681322789360174</v>
      </c>
      <c r="Z92" s="34">
        <f t="shared" si="30"/>
        <v>0.39016534867002167</v>
      </c>
      <c r="AA92" s="34">
        <f t="shared" si="31"/>
        <v>0.45384327821711</v>
      </c>
      <c r="AB92" s="34">
        <f t="shared" si="32"/>
        <v>0.24165901675606927</v>
      </c>
      <c r="AC92" s="34">
        <f t="shared" si="33"/>
        <v>0.16957995275752286</v>
      </c>
    </row>
    <row r="93" spans="1:29" ht="15">
      <c r="A93">
        <v>1793</v>
      </c>
      <c r="B93" s="2">
        <v>395.2</v>
      </c>
      <c r="D93" s="2">
        <v>474</v>
      </c>
      <c r="E93" s="2">
        <v>463.3</v>
      </c>
      <c r="F93" s="2">
        <v>315.2</v>
      </c>
      <c r="G93" s="2">
        <v>374.4</v>
      </c>
      <c r="H93" s="2">
        <v>218</v>
      </c>
      <c r="I93" s="2">
        <v>152.625</v>
      </c>
      <c r="K93" s="34">
        <f t="shared" si="18"/>
        <v>2.8411214953271027</v>
      </c>
      <c r="L93" s="34">
        <f t="shared" si="19"/>
        <v>0</v>
      </c>
      <c r="M93" s="34">
        <f t="shared" si="20"/>
        <v>3.4076204169662114</v>
      </c>
      <c r="N93" s="34">
        <f t="shared" si="21"/>
        <v>3.330697340043135</v>
      </c>
      <c r="O93" s="34">
        <f t="shared" si="22"/>
        <v>2.265995686556434</v>
      </c>
      <c r="P93" s="34">
        <f t="shared" si="23"/>
        <v>2.691588785046729</v>
      </c>
      <c r="Q93" s="34">
        <f t="shared" si="24"/>
        <v>1.567217828900072</v>
      </c>
      <c r="R93" s="34">
        <f t="shared" si="25"/>
        <v>1.0972322070452911</v>
      </c>
      <c r="S93" s="2"/>
      <c r="T93" s="34">
        <f>+'Silver conversion'!D100</f>
        <v>0.1925</v>
      </c>
      <c r="U93" s="2"/>
      <c r="V93" s="34">
        <f t="shared" si="26"/>
        <v>0.5469158878504673</v>
      </c>
      <c r="W93" s="34">
        <f t="shared" si="27"/>
        <v>0</v>
      </c>
      <c r="X93" s="34">
        <f t="shared" si="28"/>
        <v>0.6559669302659957</v>
      </c>
      <c r="Y93" s="34">
        <f t="shared" si="29"/>
        <v>0.6411592379583034</v>
      </c>
      <c r="Z93" s="34">
        <f t="shared" si="30"/>
        <v>0.43620416966211356</v>
      </c>
      <c r="AA93" s="34">
        <f t="shared" si="31"/>
        <v>0.5181308411214953</v>
      </c>
      <c r="AB93" s="34">
        <f t="shared" si="32"/>
        <v>0.3016894320632639</v>
      </c>
      <c r="AC93" s="34">
        <f t="shared" si="33"/>
        <v>0.21121719985621853</v>
      </c>
    </row>
    <row r="94" spans="1:29" ht="15">
      <c r="A94">
        <v>1794</v>
      </c>
      <c r="B94" s="2">
        <v>420.8</v>
      </c>
      <c r="D94" s="2">
        <v>459.2</v>
      </c>
      <c r="E94" s="2">
        <v>450.2</v>
      </c>
      <c r="F94" s="2">
        <v>340.8888888888889</v>
      </c>
      <c r="G94" s="2">
        <v>365.3333333333333</v>
      </c>
      <c r="H94" s="2">
        <v>242</v>
      </c>
      <c r="I94" s="2">
        <v>164.47058823529412</v>
      </c>
      <c r="K94" s="34">
        <f t="shared" si="18"/>
        <v>3.025161754133717</v>
      </c>
      <c r="L94" s="34">
        <f t="shared" si="19"/>
        <v>0</v>
      </c>
      <c r="M94" s="34">
        <f t="shared" si="20"/>
        <v>3.301222142343638</v>
      </c>
      <c r="N94" s="34">
        <f t="shared" si="21"/>
        <v>3.2365204888569377</v>
      </c>
      <c r="O94" s="34">
        <f t="shared" si="22"/>
        <v>2.4506749740394604</v>
      </c>
      <c r="P94" s="34">
        <f t="shared" si="23"/>
        <v>2.6264078600527196</v>
      </c>
      <c r="Q94" s="34">
        <f t="shared" si="24"/>
        <v>1.7397555715312725</v>
      </c>
      <c r="R94" s="34">
        <f t="shared" si="25"/>
        <v>1.1823910009726393</v>
      </c>
      <c r="S94" s="2"/>
      <c r="T94" s="34">
        <f>+'Silver conversion'!D101</f>
        <v>0.205</v>
      </c>
      <c r="U94" s="2"/>
      <c r="V94" s="34">
        <f t="shared" si="26"/>
        <v>0.6201581595974119</v>
      </c>
      <c r="W94" s="34">
        <f t="shared" si="27"/>
        <v>0</v>
      </c>
      <c r="X94" s="34">
        <f t="shared" si="28"/>
        <v>0.6767505391804457</v>
      </c>
      <c r="Y94" s="34">
        <f t="shared" si="29"/>
        <v>0.6634867002156721</v>
      </c>
      <c r="Z94" s="34">
        <f t="shared" si="30"/>
        <v>0.5023883696780893</v>
      </c>
      <c r="AA94" s="34">
        <f t="shared" si="31"/>
        <v>0.5384136113108074</v>
      </c>
      <c r="AB94" s="34">
        <f t="shared" si="32"/>
        <v>0.35664989216391085</v>
      </c>
      <c r="AC94" s="34">
        <f t="shared" si="33"/>
        <v>0.24239015519939103</v>
      </c>
    </row>
    <row r="95" spans="1:29" ht="15">
      <c r="A95">
        <v>1795</v>
      </c>
      <c r="B95" s="2">
        <v>677.7</v>
      </c>
      <c r="D95" s="2">
        <v>742</v>
      </c>
      <c r="E95" s="2">
        <v>742</v>
      </c>
      <c r="F95" s="2">
        <v>477.3333333333333</v>
      </c>
      <c r="G95" s="2">
        <v>528</v>
      </c>
      <c r="H95" s="2">
        <v>270.3076923076923</v>
      </c>
      <c r="I95" s="2">
        <v>200.4</v>
      </c>
      <c r="K95" s="34">
        <f t="shared" si="18"/>
        <v>4.872034507548527</v>
      </c>
      <c r="L95" s="34">
        <f t="shared" si="19"/>
        <v>0</v>
      </c>
      <c r="M95" s="34">
        <f t="shared" si="20"/>
        <v>5.334291876347951</v>
      </c>
      <c r="N95" s="34">
        <f t="shared" si="21"/>
        <v>5.334291876347951</v>
      </c>
      <c r="O95" s="34">
        <f t="shared" si="22"/>
        <v>3.431583992331656</v>
      </c>
      <c r="P95" s="34">
        <f t="shared" si="23"/>
        <v>3.7958303378864127</v>
      </c>
      <c r="Q95" s="34">
        <f t="shared" si="24"/>
        <v>1.9432616269424323</v>
      </c>
      <c r="R95" s="34">
        <f t="shared" si="25"/>
        <v>1.440690150970525</v>
      </c>
      <c r="S95" s="2"/>
      <c r="T95" s="34">
        <f>+'Silver conversion'!D102</f>
        <v>0.218</v>
      </c>
      <c r="U95" s="2"/>
      <c r="V95" s="34">
        <f t="shared" si="26"/>
        <v>1.0621035226455788</v>
      </c>
      <c r="W95" s="34">
        <f t="shared" si="27"/>
        <v>0</v>
      </c>
      <c r="X95" s="34">
        <f t="shared" si="28"/>
        <v>1.1628756290438533</v>
      </c>
      <c r="Y95" s="34">
        <f t="shared" si="29"/>
        <v>1.1628756290438533</v>
      </c>
      <c r="Z95" s="34">
        <f t="shared" si="30"/>
        <v>0.748085310328301</v>
      </c>
      <c r="AA95" s="34">
        <f t="shared" si="31"/>
        <v>0.8274910136592379</v>
      </c>
      <c r="AB95" s="34">
        <f t="shared" si="32"/>
        <v>0.42363103467345026</v>
      </c>
      <c r="AC95" s="34">
        <f t="shared" si="33"/>
        <v>0.3140704529115744</v>
      </c>
    </row>
    <row r="96" spans="1:34" ht="15">
      <c r="A96">
        <v>1796</v>
      </c>
      <c r="B96" s="2">
        <v>504</v>
      </c>
      <c r="D96" s="2">
        <v>581.7</v>
      </c>
      <c r="E96" s="2">
        <v>581.7</v>
      </c>
      <c r="F96" s="2">
        <v>309.6666666666667</v>
      </c>
      <c r="G96" s="2">
        <v>362.2857142857143</v>
      </c>
      <c r="H96" s="2">
        <v>219.1764705882353</v>
      </c>
      <c r="I96" s="2">
        <v>165.9090909090909</v>
      </c>
      <c r="K96" s="34">
        <f t="shared" si="18"/>
        <v>3.6232925952552124</v>
      </c>
      <c r="L96" s="34">
        <f t="shared" si="19"/>
        <v>0</v>
      </c>
      <c r="M96" s="34">
        <f t="shared" si="20"/>
        <v>4.181883537023724</v>
      </c>
      <c r="N96" s="34">
        <f t="shared" si="21"/>
        <v>4.181883537023724</v>
      </c>
      <c r="O96" s="34">
        <f t="shared" si="22"/>
        <v>2.2262161514497967</v>
      </c>
      <c r="P96" s="34">
        <f t="shared" si="23"/>
        <v>2.6044983054328847</v>
      </c>
      <c r="Q96" s="34">
        <f t="shared" si="24"/>
        <v>1.5756755613819937</v>
      </c>
      <c r="R96" s="34">
        <f t="shared" si="25"/>
        <v>1.1927325011437162</v>
      </c>
      <c r="S96" s="2"/>
      <c r="T96" s="34">
        <f>+'Silver conversion'!D103</f>
        <v>0.2175</v>
      </c>
      <c r="U96" s="2"/>
      <c r="V96" s="34">
        <f t="shared" si="26"/>
        <v>0.7880661394680087</v>
      </c>
      <c r="W96" s="34">
        <f t="shared" si="27"/>
        <v>0</v>
      </c>
      <c r="X96" s="34">
        <f t="shared" si="28"/>
        <v>0.90955966930266</v>
      </c>
      <c r="Y96" s="34">
        <f t="shared" si="29"/>
        <v>0.90955966930266</v>
      </c>
      <c r="Z96" s="34">
        <f t="shared" si="30"/>
        <v>0.4842020129403308</v>
      </c>
      <c r="AA96" s="34">
        <f t="shared" si="31"/>
        <v>0.5664783814316524</v>
      </c>
      <c r="AB96" s="34">
        <f t="shared" si="32"/>
        <v>0.3427094346005836</v>
      </c>
      <c r="AC96" s="34">
        <f t="shared" si="33"/>
        <v>0.25941931899875825</v>
      </c>
      <c r="AD96" s="2"/>
      <c r="AE96" s="2"/>
      <c r="AF96" s="2"/>
      <c r="AG96" s="2"/>
      <c r="AH96" s="2"/>
    </row>
    <row r="97" spans="1:36" ht="15">
      <c r="A97">
        <v>1797</v>
      </c>
      <c r="B97" s="2">
        <v>365.1</v>
      </c>
      <c r="D97" s="2">
        <v>432.5</v>
      </c>
      <c r="E97" s="2">
        <v>384.5</v>
      </c>
      <c r="F97" s="2">
        <v>249.91304347826087</v>
      </c>
      <c r="G97" s="2">
        <v>248</v>
      </c>
      <c r="H97" s="2">
        <v>197.89473684210526</v>
      </c>
      <c r="I97" s="2">
        <v>128.5</v>
      </c>
      <c r="K97" s="34">
        <f t="shared" si="18"/>
        <v>2.624730409777139</v>
      </c>
      <c r="L97" s="34">
        <f t="shared" si="19"/>
        <v>0</v>
      </c>
      <c r="M97" s="34">
        <f t="shared" si="20"/>
        <v>3.109273903666427</v>
      </c>
      <c r="N97" s="34">
        <f t="shared" si="21"/>
        <v>2.764198418404026</v>
      </c>
      <c r="O97" s="34">
        <f t="shared" si="22"/>
        <v>1.7966430156596758</v>
      </c>
      <c r="P97" s="34">
        <f t="shared" si="23"/>
        <v>1.7828900071890728</v>
      </c>
      <c r="Q97" s="34">
        <f t="shared" si="24"/>
        <v>1.4226796322221802</v>
      </c>
      <c r="R97" s="34">
        <f t="shared" si="25"/>
        <v>0.9237958303378865</v>
      </c>
      <c r="S97" s="2"/>
      <c r="T97" s="34">
        <f>+'Silver conversion'!D104</f>
        <v>0.2135</v>
      </c>
      <c r="U97" s="2"/>
      <c r="V97" s="34">
        <f t="shared" si="26"/>
        <v>0.5603799424874192</v>
      </c>
      <c r="W97" s="34">
        <f t="shared" si="27"/>
        <v>0</v>
      </c>
      <c r="X97" s="34">
        <f t="shared" si="28"/>
        <v>0.6638299784327821</v>
      </c>
      <c r="Y97" s="34">
        <f t="shared" si="29"/>
        <v>0.5901563623292595</v>
      </c>
      <c r="Z97" s="34">
        <f t="shared" si="30"/>
        <v>0.3835832838433408</v>
      </c>
      <c r="AA97" s="34">
        <f t="shared" si="31"/>
        <v>0.38064701653486704</v>
      </c>
      <c r="AB97" s="34">
        <f t="shared" si="32"/>
        <v>0.3037421014794355</v>
      </c>
      <c r="AC97" s="34">
        <f t="shared" si="33"/>
        <v>0.19723040977713877</v>
      </c>
      <c r="AD97" s="2"/>
      <c r="AE97" s="2"/>
      <c r="AF97" s="2"/>
      <c r="AG97" s="2"/>
      <c r="AH97" s="2"/>
      <c r="AI97" s="2"/>
      <c r="AJ97" s="2"/>
    </row>
    <row r="98" spans="1:29" ht="15">
      <c r="A98">
        <v>1798</v>
      </c>
      <c r="B98" s="2">
        <v>379.6</v>
      </c>
      <c r="D98" s="2">
        <v>434</v>
      </c>
      <c r="E98" s="2">
        <v>441</v>
      </c>
      <c r="F98" s="2">
        <v>305.88235294117646</v>
      </c>
      <c r="G98" s="2">
        <v>320</v>
      </c>
      <c r="H98" s="2">
        <v>379.2857142857143</v>
      </c>
      <c r="I98" s="2">
        <v>165.41176470588235</v>
      </c>
      <c r="K98" s="34">
        <f t="shared" si="18"/>
        <v>2.7289719626168227</v>
      </c>
      <c r="L98" s="34">
        <f t="shared" si="19"/>
        <v>0</v>
      </c>
      <c r="M98" s="34">
        <f t="shared" si="20"/>
        <v>3.1200575125808774</v>
      </c>
      <c r="N98" s="34">
        <f t="shared" si="21"/>
        <v>3.1703810208483105</v>
      </c>
      <c r="O98" s="34">
        <f t="shared" si="22"/>
        <v>2.1990104452996153</v>
      </c>
      <c r="P98" s="34">
        <f t="shared" si="23"/>
        <v>2.3005032350826746</v>
      </c>
      <c r="Q98" s="34">
        <f t="shared" si="24"/>
        <v>2.726712539796652</v>
      </c>
      <c r="R98" s="34">
        <f t="shared" si="25"/>
        <v>1.1891571869581765</v>
      </c>
      <c r="S98" s="2"/>
      <c r="T98" s="34">
        <f>+'Silver conversion'!D105</f>
        <v>0.212</v>
      </c>
      <c r="U98" s="2"/>
      <c r="V98" s="34">
        <f t="shared" si="26"/>
        <v>0.5785420560747664</v>
      </c>
      <c r="W98" s="34">
        <f t="shared" si="27"/>
        <v>0</v>
      </c>
      <c r="X98" s="34">
        <f t="shared" si="28"/>
        <v>0.6614521926671459</v>
      </c>
      <c r="Y98" s="34">
        <f t="shared" si="29"/>
        <v>0.6721207764198418</v>
      </c>
      <c r="Z98" s="34">
        <f t="shared" si="30"/>
        <v>0.46619021440351843</v>
      </c>
      <c r="AA98" s="34">
        <f t="shared" si="31"/>
        <v>0.487706685837527</v>
      </c>
      <c r="AB98" s="34">
        <f t="shared" si="32"/>
        <v>0.5780630584368902</v>
      </c>
      <c r="AC98" s="34">
        <f t="shared" si="33"/>
        <v>0.25210132363513343</v>
      </c>
    </row>
    <row r="99" spans="1:29" ht="15">
      <c r="A99">
        <v>1799</v>
      </c>
      <c r="B99" s="2">
        <v>549</v>
      </c>
      <c r="D99" s="2">
        <v>637.3</v>
      </c>
      <c r="E99" s="2">
        <v>654.5</v>
      </c>
      <c r="F99" s="2">
        <v>458</v>
      </c>
      <c r="G99" s="2">
        <v>480</v>
      </c>
      <c r="H99" s="2">
        <v>348.6666666666667</v>
      </c>
      <c r="I99" s="2">
        <v>314.3333333333333</v>
      </c>
      <c r="K99" s="34">
        <f t="shared" si="18"/>
        <v>3.9468008626887134</v>
      </c>
      <c r="L99" s="34">
        <f t="shared" si="19"/>
        <v>0</v>
      </c>
      <c r="M99" s="34">
        <f t="shared" si="20"/>
        <v>4.581595974119338</v>
      </c>
      <c r="N99" s="34">
        <f t="shared" si="21"/>
        <v>4.705248023005033</v>
      </c>
      <c r="O99" s="34">
        <f t="shared" si="22"/>
        <v>3.2925952552120776</v>
      </c>
      <c r="P99" s="34">
        <f t="shared" si="23"/>
        <v>3.4507548526240117</v>
      </c>
      <c r="Q99" s="34">
        <f t="shared" si="24"/>
        <v>2.5065899832254974</v>
      </c>
      <c r="R99" s="34">
        <f t="shared" si="25"/>
        <v>2.2597651569614188</v>
      </c>
      <c r="S99" s="2"/>
      <c r="T99" s="34">
        <f>+'Silver conversion'!D106</f>
        <v>0.2025</v>
      </c>
      <c r="U99" s="2"/>
      <c r="V99" s="34">
        <f t="shared" si="26"/>
        <v>0.7992271746944645</v>
      </c>
      <c r="W99" s="34">
        <f t="shared" si="27"/>
        <v>0</v>
      </c>
      <c r="X99" s="34">
        <f t="shared" si="28"/>
        <v>0.927773184759166</v>
      </c>
      <c r="Y99" s="34">
        <f t="shared" si="29"/>
        <v>0.9528127246585192</v>
      </c>
      <c r="Z99" s="34">
        <f t="shared" si="30"/>
        <v>0.6667505391804458</v>
      </c>
      <c r="AA99" s="34">
        <f t="shared" si="31"/>
        <v>0.6987778576563625</v>
      </c>
      <c r="AB99" s="34">
        <f t="shared" si="32"/>
        <v>0.5075844716031632</v>
      </c>
      <c r="AC99" s="34">
        <f t="shared" si="33"/>
        <v>0.4576024442846873</v>
      </c>
    </row>
    <row r="100" spans="1:29" ht="15">
      <c r="A100">
        <v>1800</v>
      </c>
      <c r="B100" s="2">
        <v>814.2</v>
      </c>
      <c r="D100" s="2">
        <v>875.4</v>
      </c>
      <c r="E100" s="2">
        <v>806</v>
      </c>
      <c r="F100" s="2">
        <v>634.1818181818181</v>
      </c>
      <c r="G100" s="2">
        <v>776</v>
      </c>
      <c r="H100" s="2">
        <v>353.3333333333333</v>
      </c>
      <c r="I100" s="2">
        <v>264.3333333333333</v>
      </c>
      <c r="K100" s="34">
        <f t="shared" si="18"/>
        <v>5.85334291876348</v>
      </c>
      <c r="L100" s="34">
        <f t="shared" si="19"/>
        <v>0</v>
      </c>
      <c r="M100" s="34">
        <f t="shared" si="20"/>
        <v>6.293314162473041</v>
      </c>
      <c r="N100" s="34">
        <f t="shared" si="21"/>
        <v>5.794392523364486</v>
      </c>
      <c r="O100" s="34">
        <f t="shared" si="22"/>
        <v>4.559179138618391</v>
      </c>
      <c r="P100" s="34">
        <f t="shared" si="23"/>
        <v>5.578720345075485</v>
      </c>
      <c r="Q100" s="34">
        <f t="shared" si="24"/>
        <v>2.5401389887371195</v>
      </c>
      <c r="R100" s="34">
        <f t="shared" si="25"/>
        <v>1.9003115264797508</v>
      </c>
      <c r="S100" s="2"/>
      <c r="T100" s="34">
        <f>+'Silver conversion'!D107</f>
        <v>0.199</v>
      </c>
      <c r="U100" s="2"/>
      <c r="V100" s="34">
        <f t="shared" si="26"/>
        <v>1.1648152408339325</v>
      </c>
      <c r="W100" s="34">
        <f t="shared" si="27"/>
        <v>0</v>
      </c>
      <c r="X100" s="34">
        <f t="shared" si="28"/>
        <v>1.2523695183321353</v>
      </c>
      <c r="Y100" s="34">
        <f t="shared" si="29"/>
        <v>1.1530841121495328</v>
      </c>
      <c r="Z100" s="34">
        <f t="shared" si="30"/>
        <v>0.9072766485850599</v>
      </c>
      <c r="AA100" s="34">
        <f t="shared" si="31"/>
        <v>1.1101653486700216</v>
      </c>
      <c r="AB100" s="34">
        <f t="shared" si="32"/>
        <v>0.5054876587586868</v>
      </c>
      <c r="AC100" s="34">
        <f t="shared" si="33"/>
        <v>0.3781619937694704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1"/>
  <sheetViews>
    <sheetView showZeros="0" workbookViewId="0" topLeftCell="A1">
      <pane xSplit="6160" ySplit="3460" topLeftCell="I11" activePane="bottomLeft" state="split"/>
      <selection pane="topLeft" activeCell="T22" sqref="T22"/>
      <selection pane="topRight" activeCell="B1" sqref="B1"/>
      <selection pane="bottomLeft" activeCell="D12" sqref="D12"/>
      <selection pane="bottomRight" activeCell="I11" sqref="I11"/>
    </sheetView>
  </sheetViews>
  <sheetFormatPr defaultColWidth="11.00390625" defaultRowHeight="15.75"/>
  <cols>
    <col min="1" max="1" width="11.625" style="0" customWidth="1"/>
    <col min="2" max="2" width="9.625" style="0" customWidth="1"/>
    <col min="3" max="12" width="8.625" style="0" customWidth="1"/>
    <col min="13" max="13" width="12.125" style="0" customWidth="1"/>
    <col min="14" max="16384" width="8.625" style="0" customWidth="1"/>
  </cols>
  <sheetData>
    <row r="1" spans="1:3" ht="15">
      <c r="A1" s="14" t="str">
        <f>+Grains!A1</f>
        <v>David Jacks, 2001</v>
      </c>
      <c r="B1" s="18"/>
      <c r="C1" s="13" t="s">
        <v>16</v>
      </c>
    </row>
    <row r="2" spans="1:3" ht="15">
      <c r="A2" s="16" t="str">
        <f>+Grains!A2</f>
        <v>Leticia Arroyo Abad, 2005</v>
      </c>
      <c r="B2" s="19"/>
      <c r="C2" s="20" t="s">
        <v>17</v>
      </c>
    </row>
    <row r="3" ht="15">
      <c r="C3" t="s">
        <v>54</v>
      </c>
    </row>
    <row r="4" ht="15">
      <c r="C4" t="s">
        <v>65</v>
      </c>
    </row>
    <row r="5" ht="15">
      <c r="C5" t="s">
        <v>66</v>
      </c>
    </row>
    <row r="7" spans="2:13" ht="15">
      <c r="B7" s="29" t="s">
        <v>134</v>
      </c>
      <c r="F7" s="29" t="s">
        <v>135</v>
      </c>
      <c r="M7" s="28" t="s">
        <v>136</v>
      </c>
    </row>
    <row r="8" spans="1:13" ht="15">
      <c r="A8" s="21" t="s">
        <v>18</v>
      </c>
      <c r="B8" s="23" t="s">
        <v>67</v>
      </c>
      <c r="F8" s="23" t="s">
        <v>67</v>
      </c>
      <c r="J8" s="43" t="s">
        <v>52</v>
      </c>
      <c r="K8" s="43"/>
      <c r="M8" s="23" t="s">
        <v>67</v>
      </c>
    </row>
    <row r="9" spans="1:13" ht="15">
      <c r="A9" s="21" t="s">
        <v>19</v>
      </c>
      <c r="B9" s="23" t="s">
        <v>21</v>
      </c>
      <c r="F9" s="23" t="s">
        <v>143</v>
      </c>
      <c r="J9" s="43" t="s">
        <v>53</v>
      </c>
      <c r="K9" s="43"/>
      <c r="M9" s="23" t="s">
        <v>143</v>
      </c>
    </row>
    <row r="10" spans="1:13" ht="15">
      <c r="A10" s="21" t="s">
        <v>20</v>
      </c>
      <c r="B10" s="23" t="s">
        <v>22</v>
      </c>
      <c r="F10" s="23" t="s">
        <v>22</v>
      </c>
      <c r="J10" s="23" t="s">
        <v>22</v>
      </c>
      <c r="K10" s="23"/>
      <c r="M10" s="23" t="s">
        <v>52</v>
      </c>
    </row>
    <row r="11" spans="1:13" ht="15">
      <c r="A11">
        <v>1712</v>
      </c>
      <c r="B11" s="2">
        <v>168</v>
      </c>
      <c r="F11" s="34">
        <f>+B11/139.1</f>
        <v>1.207764198418404</v>
      </c>
      <c r="J11">
        <f>+'Silver conversion'!D19</f>
        <v>0.236</v>
      </c>
      <c r="M11" s="34">
        <f>+F11*J11</f>
        <v>0.28503235082674333</v>
      </c>
    </row>
    <row r="12" spans="1:13" ht="15">
      <c r="A12">
        <v>1713</v>
      </c>
      <c r="B12" s="2"/>
      <c r="F12" s="34">
        <f aca="true" t="shared" si="0" ref="F12:F75">+B12/139.1</f>
        <v>0</v>
      </c>
      <c r="J12" s="37">
        <f>+'Silver conversion'!D20</f>
        <v>0.23</v>
      </c>
      <c r="K12" s="37"/>
      <c r="M12" s="34">
        <f aca="true" t="shared" si="1" ref="M12:M75">+F12*J12</f>
        <v>0</v>
      </c>
    </row>
    <row r="13" spans="1:13" ht="15">
      <c r="A13">
        <v>1714</v>
      </c>
      <c r="B13" s="2">
        <v>224</v>
      </c>
      <c r="F13" s="34">
        <f t="shared" si="0"/>
        <v>1.610352264557872</v>
      </c>
      <c r="J13" s="37">
        <f>+'Silver conversion'!D21</f>
        <v>0.2315</v>
      </c>
      <c r="K13" s="37"/>
      <c r="M13" s="34">
        <f t="shared" si="1"/>
        <v>0.3727965492451474</v>
      </c>
    </row>
    <row r="14" spans="1:13" ht="15">
      <c r="A14">
        <v>1715</v>
      </c>
      <c r="B14" s="2"/>
      <c r="F14" s="34">
        <f t="shared" si="0"/>
        <v>0</v>
      </c>
      <c r="J14" s="37">
        <f>+'Silver conversion'!D22</f>
        <v>0.23</v>
      </c>
      <c r="K14" s="37"/>
      <c r="M14" s="34">
        <f t="shared" si="1"/>
        <v>0</v>
      </c>
    </row>
    <row r="15" spans="1:13" ht="15">
      <c r="A15">
        <v>1716</v>
      </c>
      <c r="B15" s="2"/>
      <c r="F15" s="34">
        <f t="shared" si="0"/>
        <v>0</v>
      </c>
      <c r="J15" s="37">
        <f>+'Silver conversion'!D23</f>
        <v>0.2285</v>
      </c>
      <c r="K15" s="37"/>
      <c r="M15" s="34">
        <f t="shared" si="1"/>
        <v>0</v>
      </c>
    </row>
    <row r="16" spans="1:13" ht="15">
      <c r="A16">
        <v>1717</v>
      </c>
      <c r="B16" s="2"/>
      <c r="F16" s="34">
        <f t="shared" si="0"/>
        <v>0</v>
      </c>
      <c r="J16" s="37">
        <f>+'Silver conversion'!D24</f>
        <v>0.227</v>
      </c>
      <c r="K16" s="37"/>
      <c r="M16" s="34">
        <f t="shared" si="1"/>
        <v>0</v>
      </c>
    </row>
    <row r="17" spans="1:13" ht="15">
      <c r="A17">
        <v>1718</v>
      </c>
      <c r="B17" s="2"/>
      <c r="F17" s="34">
        <f t="shared" si="0"/>
        <v>0</v>
      </c>
      <c r="J17" s="37">
        <f>+'Silver conversion'!D25</f>
        <v>0.227</v>
      </c>
      <c r="K17" s="37"/>
      <c r="M17" s="34">
        <f t="shared" si="1"/>
        <v>0</v>
      </c>
    </row>
    <row r="18" spans="1:13" ht="15">
      <c r="A18">
        <v>1719</v>
      </c>
      <c r="B18" s="2"/>
      <c r="F18" s="34">
        <f t="shared" si="0"/>
        <v>0</v>
      </c>
      <c r="J18" s="37">
        <f>+'Silver conversion'!D26</f>
        <v>0.228</v>
      </c>
      <c r="K18" s="37"/>
      <c r="M18" s="34">
        <f t="shared" si="1"/>
        <v>0</v>
      </c>
    </row>
    <row r="19" spans="1:13" ht="15">
      <c r="A19">
        <v>1720</v>
      </c>
      <c r="B19" s="2"/>
      <c r="F19" s="34">
        <f t="shared" si="0"/>
        <v>0</v>
      </c>
      <c r="J19" s="37">
        <f>+'Silver conversion'!D27</f>
        <v>0.228</v>
      </c>
      <c r="K19" s="37"/>
      <c r="M19" s="34">
        <f t="shared" si="1"/>
        <v>0</v>
      </c>
    </row>
    <row r="20" spans="1:13" ht="15">
      <c r="A20">
        <v>1721</v>
      </c>
      <c r="B20" s="2"/>
      <c r="F20" s="34">
        <f t="shared" si="0"/>
        <v>0</v>
      </c>
      <c r="J20" s="37">
        <f>+'Silver conversion'!D28</f>
        <v>0.228</v>
      </c>
      <c r="K20" s="37"/>
      <c r="M20" s="34">
        <f t="shared" si="1"/>
        <v>0</v>
      </c>
    </row>
    <row r="21" spans="1:13" ht="15">
      <c r="A21">
        <v>1722</v>
      </c>
      <c r="B21" s="2"/>
      <c r="F21" s="34">
        <f t="shared" si="0"/>
        <v>0</v>
      </c>
      <c r="J21" s="37">
        <f>+'Silver conversion'!D29</f>
        <v>0.2025</v>
      </c>
      <c r="K21" s="37"/>
      <c r="M21" s="34">
        <f t="shared" si="1"/>
        <v>0</v>
      </c>
    </row>
    <row r="22" spans="1:13" ht="15">
      <c r="A22">
        <v>1723</v>
      </c>
      <c r="B22" s="2">
        <v>192</v>
      </c>
      <c r="F22" s="34">
        <f t="shared" si="0"/>
        <v>1.3803019410496047</v>
      </c>
      <c r="J22" s="37">
        <f>+'Silver conversion'!D30</f>
        <v>0.2015</v>
      </c>
      <c r="K22" s="37"/>
      <c r="M22" s="34">
        <f t="shared" si="1"/>
        <v>0.2781308411214954</v>
      </c>
    </row>
    <row r="23" spans="1:13" ht="15">
      <c r="A23">
        <v>1724</v>
      </c>
      <c r="B23" s="2">
        <v>224</v>
      </c>
      <c r="F23" s="34">
        <f t="shared" si="0"/>
        <v>1.610352264557872</v>
      </c>
      <c r="J23" s="37">
        <f>+'Silver conversion'!D31</f>
        <v>0.2</v>
      </c>
      <c r="K23" s="37"/>
      <c r="M23" s="34">
        <f t="shared" si="1"/>
        <v>0.32207045291157443</v>
      </c>
    </row>
    <row r="24" spans="1:13" ht="15">
      <c r="A24">
        <v>1725</v>
      </c>
      <c r="B24" s="2">
        <v>200.88888888888889</v>
      </c>
      <c r="F24" s="34">
        <f t="shared" si="0"/>
        <v>1.44420480869079</v>
      </c>
      <c r="J24" s="37">
        <f>+'Silver conversion'!D32</f>
        <v>0.1975</v>
      </c>
      <c r="K24" s="37"/>
      <c r="M24" s="34">
        <f t="shared" si="1"/>
        <v>0.285230449716431</v>
      </c>
    </row>
    <row r="25" spans="1:13" ht="15">
      <c r="A25">
        <v>1726</v>
      </c>
      <c r="B25" s="2">
        <v>282</v>
      </c>
      <c r="F25" s="34">
        <f t="shared" si="0"/>
        <v>2.0273184759166067</v>
      </c>
      <c r="J25" s="37">
        <f>+'Silver conversion'!D33</f>
        <v>0.2095</v>
      </c>
      <c r="K25" s="37"/>
      <c r="M25" s="34">
        <f t="shared" si="1"/>
        <v>0.4247232207045291</v>
      </c>
    </row>
    <row r="26" spans="1:13" ht="15">
      <c r="A26">
        <v>1727</v>
      </c>
      <c r="B26" s="2">
        <v>354.2857142857143</v>
      </c>
      <c r="F26" s="34">
        <f t="shared" si="0"/>
        <v>2.546985724555818</v>
      </c>
      <c r="J26" s="37">
        <f>+'Silver conversion'!D34</f>
        <v>0.2195</v>
      </c>
      <c r="K26" s="37"/>
      <c r="M26" s="34">
        <f t="shared" si="1"/>
        <v>0.559063366540002</v>
      </c>
    </row>
    <row r="27" spans="1:13" ht="15">
      <c r="A27">
        <v>1728</v>
      </c>
      <c r="B27" s="2">
        <v>288</v>
      </c>
      <c r="F27" s="34">
        <f t="shared" si="0"/>
        <v>2.070452911574407</v>
      </c>
      <c r="J27" s="37">
        <f>+'Silver conversion'!D35</f>
        <v>0.223</v>
      </c>
      <c r="K27" s="37"/>
      <c r="M27" s="34">
        <f t="shared" si="1"/>
        <v>0.46171099928109277</v>
      </c>
    </row>
    <row r="28" spans="1:13" ht="15">
      <c r="A28">
        <v>1729</v>
      </c>
      <c r="B28" s="2"/>
      <c r="F28" s="34">
        <f t="shared" si="0"/>
        <v>0</v>
      </c>
      <c r="J28" s="37">
        <f>+'Silver conversion'!D36</f>
        <v>0.223</v>
      </c>
      <c r="K28" s="37"/>
      <c r="M28" s="34">
        <f t="shared" si="1"/>
        <v>0</v>
      </c>
    </row>
    <row r="29" spans="1:13" ht="15">
      <c r="A29">
        <v>1730</v>
      </c>
      <c r="B29" s="2">
        <v>144</v>
      </c>
      <c r="F29" s="34">
        <f t="shared" si="0"/>
        <v>1.0352264557872035</v>
      </c>
      <c r="J29" s="37">
        <f>+'Silver conversion'!D37</f>
        <v>0.2205</v>
      </c>
      <c r="K29" s="37"/>
      <c r="M29" s="34">
        <f t="shared" si="1"/>
        <v>0.22826743350107837</v>
      </c>
    </row>
    <row r="30" spans="1:13" ht="15">
      <c r="A30">
        <v>1731</v>
      </c>
      <c r="B30" s="2">
        <v>144</v>
      </c>
      <c r="F30" s="34">
        <f t="shared" si="0"/>
        <v>1.0352264557872035</v>
      </c>
      <c r="J30" s="37">
        <f>+'Silver conversion'!D38</f>
        <v>0.222</v>
      </c>
      <c r="K30" s="37"/>
      <c r="M30" s="34">
        <f t="shared" si="1"/>
        <v>0.22982027318475917</v>
      </c>
    </row>
    <row r="31" spans="1:13" ht="15">
      <c r="A31">
        <v>1732</v>
      </c>
      <c r="B31" s="2">
        <v>154</v>
      </c>
      <c r="F31" s="34">
        <f t="shared" si="0"/>
        <v>1.107117181883537</v>
      </c>
      <c r="J31" s="37">
        <f>+'Silver conversion'!D39</f>
        <v>0.2235</v>
      </c>
      <c r="K31" s="37"/>
      <c r="M31" s="34">
        <f t="shared" si="1"/>
        <v>0.24744069015097053</v>
      </c>
    </row>
    <row r="32" spans="1:13" ht="15">
      <c r="A32">
        <v>1733</v>
      </c>
      <c r="B32" s="2">
        <v>188.30769230769232</v>
      </c>
      <c r="F32" s="34">
        <f t="shared" si="0"/>
        <v>1.353757672952497</v>
      </c>
      <c r="J32" s="37">
        <f>+'Silver conversion'!D40</f>
        <v>0.221</v>
      </c>
      <c r="K32" s="37"/>
      <c r="M32" s="34">
        <f t="shared" si="1"/>
        <v>0.29918044572250185</v>
      </c>
    </row>
    <row r="33" spans="1:13" ht="15">
      <c r="A33">
        <v>1734</v>
      </c>
      <c r="B33" s="2">
        <v>192.58823529411765</v>
      </c>
      <c r="F33" s="34">
        <f t="shared" si="0"/>
        <v>1.3845308072905655</v>
      </c>
      <c r="J33" s="37">
        <f>+'Silver conversion'!D41</f>
        <v>0.2205</v>
      </c>
      <c r="K33" s="37"/>
      <c r="M33" s="34">
        <f t="shared" si="1"/>
        <v>0.3052890430075697</v>
      </c>
    </row>
    <row r="34" spans="1:13" ht="15">
      <c r="A34">
        <v>1735</v>
      </c>
      <c r="B34" s="2">
        <v>198.4</v>
      </c>
      <c r="F34" s="34">
        <f t="shared" si="0"/>
        <v>1.4263120057512582</v>
      </c>
      <c r="J34" s="37">
        <f>+'Silver conversion'!D42</f>
        <v>0.2195</v>
      </c>
      <c r="K34" s="37"/>
      <c r="M34" s="34">
        <f t="shared" si="1"/>
        <v>0.31307548526240114</v>
      </c>
    </row>
    <row r="35" spans="1:13" ht="15">
      <c r="A35">
        <v>1736</v>
      </c>
      <c r="B35" s="2">
        <v>192</v>
      </c>
      <c r="F35" s="34">
        <f t="shared" si="0"/>
        <v>1.3803019410496047</v>
      </c>
      <c r="J35" s="37">
        <f>+'Silver conversion'!D43</f>
        <v>0.2205</v>
      </c>
      <c r="K35" s="37"/>
      <c r="M35" s="34">
        <f t="shared" si="1"/>
        <v>0.30435657800143784</v>
      </c>
    </row>
    <row r="36" spans="1:13" ht="15">
      <c r="A36">
        <v>1737</v>
      </c>
      <c r="B36" s="2"/>
      <c r="F36" s="34">
        <f t="shared" si="0"/>
        <v>0</v>
      </c>
      <c r="J36" s="37">
        <f>+'Silver conversion'!D44</f>
        <v>0.2205</v>
      </c>
      <c r="K36" s="37"/>
      <c r="M36" s="34">
        <f t="shared" si="1"/>
        <v>0</v>
      </c>
    </row>
    <row r="37" spans="1:13" ht="15">
      <c r="A37">
        <v>1738</v>
      </c>
      <c r="B37" s="2"/>
      <c r="F37" s="34">
        <f t="shared" si="0"/>
        <v>0</v>
      </c>
      <c r="J37" s="37">
        <f>+'Silver conversion'!D45</f>
        <v>0.224</v>
      </c>
      <c r="K37" s="37"/>
      <c r="M37" s="34">
        <f t="shared" si="1"/>
        <v>0</v>
      </c>
    </row>
    <row r="38" spans="1:13" ht="15">
      <c r="A38">
        <v>1739</v>
      </c>
      <c r="B38" s="2">
        <v>185.6</v>
      </c>
      <c r="F38" s="34">
        <f t="shared" si="0"/>
        <v>1.3342918763479512</v>
      </c>
      <c r="J38" s="37">
        <f>+'Silver conversion'!D46</f>
        <v>0.2215</v>
      </c>
      <c r="K38" s="37"/>
      <c r="M38" s="34">
        <f t="shared" si="1"/>
        <v>0.2955456506110712</v>
      </c>
    </row>
    <row r="39" spans="1:13" ht="15">
      <c r="A39">
        <v>1740</v>
      </c>
      <c r="B39" s="2">
        <v>384</v>
      </c>
      <c r="F39" s="34">
        <f t="shared" si="0"/>
        <v>2.7606038820992094</v>
      </c>
      <c r="J39" s="37">
        <f>+'Silver conversion'!D47</f>
        <v>0.22</v>
      </c>
      <c r="K39" s="37"/>
      <c r="M39" s="34">
        <f t="shared" si="1"/>
        <v>0.607332854061826</v>
      </c>
    </row>
    <row r="40" spans="1:13" ht="15">
      <c r="A40">
        <v>1741</v>
      </c>
      <c r="B40" s="2">
        <v>368</v>
      </c>
      <c r="F40" s="34">
        <f t="shared" si="0"/>
        <v>2.6455787203450756</v>
      </c>
      <c r="J40" s="37">
        <f>+'Silver conversion'!D48</f>
        <v>0.2205</v>
      </c>
      <c r="K40" s="37"/>
      <c r="M40" s="34">
        <f t="shared" si="1"/>
        <v>0.5833501078360892</v>
      </c>
    </row>
    <row r="41" spans="1:13" ht="15">
      <c r="A41">
        <v>1742</v>
      </c>
      <c r="B41" s="2">
        <v>256</v>
      </c>
      <c r="F41" s="34">
        <f t="shared" si="0"/>
        <v>1.8404025880661394</v>
      </c>
      <c r="J41" s="37">
        <f>+'Silver conversion'!D49</f>
        <v>0.2235</v>
      </c>
      <c r="K41" s="37"/>
      <c r="M41" s="34">
        <f t="shared" si="1"/>
        <v>0.4113299784327822</v>
      </c>
    </row>
    <row r="42" spans="1:13" ht="15">
      <c r="A42">
        <v>1743</v>
      </c>
      <c r="B42" s="2"/>
      <c r="F42" s="34">
        <f t="shared" si="0"/>
        <v>0</v>
      </c>
      <c r="J42" s="37">
        <f>+'Silver conversion'!D50</f>
        <v>0.2185</v>
      </c>
      <c r="K42" s="37"/>
      <c r="M42" s="34">
        <f t="shared" si="1"/>
        <v>0</v>
      </c>
    </row>
    <row r="43" spans="1:13" ht="15">
      <c r="A43">
        <v>1744</v>
      </c>
      <c r="B43" s="2"/>
      <c r="F43" s="34">
        <f t="shared" si="0"/>
        <v>0</v>
      </c>
      <c r="J43" s="37">
        <f>+'Silver conversion'!D51</f>
        <v>0.218</v>
      </c>
      <c r="K43" s="37"/>
      <c r="M43" s="34">
        <f t="shared" si="1"/>
        <v>0</v>
      </c>
    </row>
    <row r="44" spans="1:13" ht="15">
      <c r="A44">
        <v>1745</v>
      </c>
      <c r="B44" s="2"/>
      <c r="F44" s="34">
        <f t="shared" si="0"/>
        <v>0</v>
      </c>
      <c r="J44" s="37">
        <f>+'Silver conversion'!D52</f>
        <v>0.2145</v>
      </c>
      <c r="K44" s="37"/>
      <c r="M44" s="34">
        <f t="shared" si="1"/>
        <v>0</v>
      </c>
    </row>
    <row r="45" spans="1:13" ht="15">
      <c r="A45">
        <v>1746</v>
      </c>
      <c r="B45" s="2"/>
      <c r="F45" s="34">
        <f t="shared" si="0"/>
        <v>0</v>
      </c>
      <c r="J45" s="37">
        <f>+'Silver conversion'!D53</f>
        <v>0.22</v>
      </c>
      <c r="K45" s="37"/>
      <c r="M45" s="34">
        <f t="shared" si="1"/>
        <v>0</v>
      </c>
    </row>
    <row r="46" spans="1:13" ht="15">
      <c r="A46">
        <v>1747</v>
      </c>
      <c r="B46" s="2"/>
      <c r="F46" s="34">
        <f t="shared" si="0"/>
        <v>0</v>
      </c>
      <c r="J46" s="37">
        <f>+'Silver conversion'!D54</f>
        <v>0.225</v>
      </c>
      <c r="K46" s="37"/>
      <c r="M46" s="34">
        <f t="shared" si="1"/>
        <v>0</v>
      </c>
    </row>
    <row r="47" spans="1:13" ht="15">
      <c r="A47">
        <v>1748</v>
      </c>
      <c r="B47" s="2">
        <v>240</v>
      </c>
      <c r="F47" s="34">
        <f t="shared" si="0"/>
        <v>1.7253774263120059</v>
      </c>
      <c r="J47" s="37">
        <f>+'Silver conversion'!D55</f>
        <v>0.225</v>
      </c>
      <c r="K47" s="37"/>
      <c r="M47" s="34">
        <f t="shared" si="1"/>
        <v>0.38820992092020135</v>
      </c>
    </row>
    <row r="48" spans="1:13" ht="15">
      <c r="A48">
        <v>1749</v>
      </c>
      <c r="B48" s="2">
        <v>228.9655172413793</v>
      </c>
      <c r="F48" s="34">
        <f t="shared" si="0"/>
        <v>1.6460497285505342</v>
      </c>
      <c r="J48" s="37">
        <f>+'Silver conversion'!D56</f>
        <v>0.2235</v>
      </c>
      <c r="K48" s="37"/>
      <c r="M48" s="34">
        <f t="shared" si="1"/>
        <v>0.3678921143310444</v>
      </c>
    </row>
    <row r="49" spans="1:13" ht="15">
      <c r="A49">
        <v>1750</v>
      </c>
      <c r="B49" s="2">
        <v>179.33333333333334</v>
      </c>
      <c r="F49" s="34">
        <f t="shared" si="0"/>
        <v>1.2892403546609155</v>
      </c>
      <c r="J49" s="37">
        <f>+'Silver conversion'!D57</f>
        <v>0.224</v>
      </c>
      <c r="K49" s="37"/>
      <c r="M49" s="34">
        <f t="shared" si="1"/>
        <v>0.28878983944404507</v>
      </c>
    </row>
    <row r="50" spans="1:13" ht="15">
      <c r="A50">
        <v>1751</v>
      </c>
      <c r="B50" s="2">
        <v>161.375</v>
      </c>
      <c r="F50" s="34">
        <f t="shared" si="0"/>
        <v>1.160136592379583</v>
      </c>
      <c r="J50" s="37">
        <f>+'Silver conversion'!D58</f>
        <v>0.2225</v>
      </c>
      <c r="K50" s="37"/>
      <c r="M50" s="34">
        <f t="shared" si="1"/>
        <v>0.25813039180445724</v>
      </c>
    </row>
    <row r="51" spans="1:13" ht="15">
      <c r="A51">
        <v>1752</v>
      </c>
      <c r="B51" s="2">
        <v>162.42424242424244</v>
      </c>
      <c r="F51" s="34">
        <f t="shared" si="0"/>
        <v>1.1676796723525698</v>
      </c>
      <c r="J51" s="37">
        <f>+'Silver conversion'!D59</f>
        <v>0.223</v>
      </c>
      <c r="K51" s="37"/>
      <c r="M51" s="34">
        <f t="shared" si="1"/>
        <v>0.26039256693462304</v>
      </c>
    </row>
    <row r="52" spans="1:13" ht="15">
      <c r="A52">
        <v>1753</v>
      </c>
      <c r="B52" s="2">
        <v>183.2</v>
      </c>
      <c r="F52" s="34">
        <f t="shared" si="0"/>
        <v>1.317038102084831</v>
      </c>
      <c r="J52" s="37">
        <f>+'Silver conversion'!D60</f>
        <v>0.2225</v>
      </c>
      <c r="K52" s="37"/>
      <c r="M52" s="34">
        <f t="shared" si="1"/>
        <v>0.2930409777138749</v>
      </c>
    </row>
    <row r="53" spans="1:13" ht="15">
      <c r="A53">
        <v>1754</v>
      </c>
      <c r="B53" s="2">
        <v>172.30769230769232</v>
      </c>
      <c r="F53" s="34">
        <f t="shared" si="0"/>
        <v>1.2387325111983631</v>
      </c>
      <c r="J53" s="37">
        <f>+'Silver conversion'!D61</f>
        <v>0.221</v>
      </c>
      <c r="K53" s="37"/>
      <c r="M53" s="34">
        <f t="shared" si="1"/>
        <v>0.2737598849748383</v>
      </c>
    </row>
    <row r="54" spans="1:13" ht="15">
      <c r="A54">
        <v>1755</v>
      </c>
      <c r="B54" s="2">
        <v>180</v>
      </c>
      <c r="F54" s="34">
        <f t="shared" si="0"/>
        <v>1.2940330697340043</v>
      </c>
      <c r="J54" s="37">
        <f>+'Silver conversion'!D62</f>
        <v>0.2225</v>
      </c>
      <c r="K54" s="37"/>
      <c r="M54" s="34">
        <f t="shared" si="1"/>
        <v>0.28792235801581595</v>
      </c>
    </row>
    <row r="55" spans="1:13" ht="15">
      <c r="A55">
        <v>1756</v>
      </c>
      <c r="B55" s="2">
        <v>257</v>
      </c>
      <c r="F55" s="34">
        <f t="shared" si="0"/>
        <v>1.847591660675773</v>
      </c>
      <c r="J55" s="37">
        <f>+'Silver conversion'!D63</f>
        <v>0.2215</v>
      </c>
      <c r="K55" s="37"/>
      <c r="M55" s="34">
        <f t="shared" si="1"/>
        <v>0.4092415528396837</v>
      </c>
    </row>
    <row r="56" spans="1:13" ht="15">
      <c r="A56">
        <v>1757</v>
      </c>
      <c r="B56" s="2">
        <v>302.85714285714283</v>
      </c>
      <c r="F56" s="34">
        <f t="shared" si="0"/>
        <v>2.1772619903461026</v>
      </c>
      <c r="J56" s="37">
        <f>+'Silver conversion'!D64</f>
        <v>0.23</v>
      </c>
      <c r="K56" s="37"/>
      <c r="M56" s="34">
        <f t="shared" si="1"/>
        <v>0.5007702577796036</v>
      </c>
    </row>
    <row r="57" spans="1:13" ht="15">
      <c r="A57">
        <v>1758</v>
      </c>
      <c r="B57" s="2">
        <v>360.5</v>
      </c>
      <c r="F57" s="34">
        <f t="shared" si="0"/>
        <v>2.5916606757728253</v>
      </c>
      <c r="J57" s="37">
        <f>+'Silver conversion'!D65</f>
        <v>0.2355</v>
      </c>
      <c r="K57" s="37"/>
      <c r="M57" s="34">
        <f t="shared" si="1"/>
        <v>0.6103360891445003</v>
      </c>
    </row>
    <row r="58" spans="1:13" ht="15">
      <c r="A58">
        <v>1759</v>
      </c>
      <c r="B58" s="2">
        <v>288</v>
      </c>
      <c r="F58" s="34">
        <f t="shared" si="0"/>
        <v>2.070452911574407</v>
      </c>
      <c r="J58" s="37">
        <f>+'Silver conversion'!D66</f>
        <v>0.2385</v>
      </c>
      <c r="K58" s="37"/>
      <c r="M58" s="34">
        <f t="shared" si="1"/>
        <v>0.49380301941049604</v>
      </c>
    </row>
    <row r="59" spans="1:13" ht="15">
      <c r="A59">
        <v>1760</v>
      </c>
      <c r="B59" s="2">
        <v>238.33333333333334</v>
      </c>
      <c r="F59" s="34">
        <f t="shared" si="0"/>
        <v>1.7133956386292837</v>
      </c>
      <c r="J59" s="37">
        <f>+'Silver conversion'!D67</f>
        <v>0.219</v>
      </c>
      <c r="K59" s="37"/>
      <c r="M59" s="34">
        <f t="shared" si="1"/>
        <v>0.37523364485981314</v>
      </c>
    </row>
    <row r="60" spans="1:13" ht="15">
      <c r="A60">
        <v>1761</v>
      </c>
      <c r="B60" s="2">
        <v>188.8</v>
      </c>
      <c r="F60" s="34">
        <f t="shared" si="0"/>
        <v>1.357296908698778</v>
      </c>
      <c r="J60" s="37">
        <f>+'Silver conversion'!D68</f>
        <v>0.2005</v>
      </c>
      <c r="K60" s="37"/>
      <c r="M60" s="34">
        <f t="shared" si="1"/>
        <v>0.27213803019410504</v>
      </c>
    </row>
    <row r="61" spans="1:13" ht="15">
      <c r="A61">
        <v>1762</v>
      </c>
      <c r="B61" s="2">
        <v>234.66666666666666</v>
      </c>
      <c r="F61" s="34">
        <f t="shared" si="0"/>
        <v>1.6870357057272944</v>
      </c>
      <c r="J61" s="37">
        <f>+'Silver conversion'!D69</f>
        <v>0.203</v>
      </c>
      <c r="K61" s="37"/>
      <c r="M61" s="34">
        <f t="shared" si="1"/>
        <v>0.3424682482626408</v>
      </c>
    </row>
    <row r="62" spans="1:13" ht="15">
      <c r="A62">
        <v>1763</v>
      </c>
      <c r="B62" s="2">
        <v>330.6666666666667</v>
      </c>
      <c r="F62" s="34">
        <f t="shared" si="0"/>
        <v>2.377186676252097</v>
      </c>
      <c r="J62" s="37">
        <f>+'Silver conversion'!D70</f>
        <v>0.2075</v>
      </c>
      <c r="K62" s="37"/>
      <c r="M62" s="34">
        <f t="shared" si="1"/>
        <v>0.4932662353223101</v>
      </c>
    </row>
    <row r="63" spans="1:13" ht="15">
      <c r="A63">
        <v>1764</v>
      </c>
      <c r="B63" s="2">
        <v>286.93333333333334</v>
      </c>
      <c r="F63" s="34">
        <f t="shared" si="0"/>
        <v>2.0627845674574647</v>
      </c>
      <c r="J63" s="37">
        <f>+'Silver conversion'!D71</f>
        <v>0.2015</v>
      </c>
      <c r="K63" s="37"/>
      <c r="M63" s="34">
        <f t="shared" si="1"/>
        <v>0.41565109034267916</v>
      </c>
    </row>
    <row r="64" spans="1:13" ht="15">
      <c r="A64">
        <v>1765</v>
      </c>
      <c r="B64" s="2">
        <v>286.7692307692308</v>
      </c>
      <c r="F64" s="34">
        <f t="shared" si="0"/>
        <v>2.0616048222087042</v>
      </c>
      <c r="J64" s="37">
        <f>+'Silver conversion'!D72</f>
        <v>0.211</v>
      </c>
      <c r="K64" s="37"/>
      <c r="M64" s="34">
        <f t="shared" si="1"/>
        <v>0.4349986174860366</v>
      </c>
    </row>
    <row r="65" spans="1:13" ht="15">
      <c r="A65">
        <v>1766</v>
      </c>
      <c r="B65" s="2">
        <v>251.63636363636363</v>
      </c>
      <c r="F65" s="34">
        <f t="shared" si="0"/>
        <v>1.809032089405921</v>
      </c>
      <c r="J65" s="37">
        <f>+'Silver conversion'!D73</f>
        <v>0.217</v>
      </c>
      <c r="K65" s="37"/>
      <c r="M65" s="34">
        <f t="shared" si="1"/>
        <v>0.3925599634010849</v>
      </c>
    </row>
    <row r="66" spans="1:13" ht="15">
      <c r="A66">
        <v>1767</v>
      </c>
      <c r="B66" s="2">
        <v>252</v>
      </c>
      <c r="F66" s="34">
        <f t="shared" si="0"/>
        <v>1.8116462976276062</v>
      </c>
      <c r="J66" s="37">
        <f>+'Silver conversion'!D74</f>
        <v>0.2155</v>
      </c>
      <c r="K66" s="37"/>
      <c r="M66" s="34">
        <f t="shared" si="1"/>
        <v>0.39040977713874914</v>
      </c>
    </row>
    <row r="67" spans="1:13" ht="15">
      <c r="A67">
        <v>1768</v>
      </c>
      <c r="B67" s="2">
        <v>253</v>
      </c>
      <c r="F67" s="34">
        <f t="shared" si="0"/>
        <v>1.8188353702372395</v>
      </c>
      <c r="J67" s="37">
        <f>+'Silver conversion'!D75</f>
        <v>0.208</v>
      </c>
      <c r="K67" s="37"/>
      <c r="M67" s="34">
        <f t="shared" si="1"/>
        <v>0.3783177570093458</v>
      </c>
    </row>
    <row r="68" spans="1:13" ht="15">
      <c r="A68">
        <v>1769</v>
      </c>
      <c r="B68" s="2">
        <v>242.4</v>
      </c>
      <c r="F68" s="34">
        <f t="shared" si="0"/>
        <v>1.7426312005751259</v>
      </c>
      <c r="J68" s="37">
        <f>+'Silver conversion'!D76</f>
        <v>0.206</v>
      </c>
      <c r="K68" s="37"/>
      <c r="M68" s="34">
        <f t="shared" si="1"/>
        <v>0.3589820273184759</v>
      </c>
    </row>
    <row r="69" spans="1:13" ht="15">
      <c r="A69">
        <v>1770</v>
      </c>
      <c r="B69" s="2">
        <v>261.3333333333333</v>
      </c>
      <c r="F69" s="34">
        <f t="shared" si="0"/>
        <v>1.8787443086508506</v>
      </c>
      <c r="J69" s="37">
        <f>+'Silver conversion'!D77</f>
        <v>0.207</v>
      </c>
      <c r="K69" s="37"/>
      <c r="M69" s="34">
        <f t="shared" si="1"/>
        <v>0.38890007189072606</v>
      </c>
    </row>
    <row r="70" spans="1:13" ht="15">
      <c r="A70">
        <v>1771</v>
      </c>
      <c r="B70" s="2">
        <v>452</v>
      </c>
      <c r="F70" s="34">
        <f t="shared" si="0"/>
        <v>3.249460819554278</v>
      </c>
      <c r="J70" s="37">
        <f>+'Silver conversion'!D78</f>
        <v>0.204</v>
      </c>
      <c r="K70" s="37"/>
      <c r="M70" s="34">
        <f t="shared" si="1"/>
        <v>0.6628900071890726</v>
      </c>
    </row>
    <row r="71" spans="1:13" ht="15">
      <c r="A71">
        <v>1772</v>
      </c>
      <c r="B71" s="2">
        <v>488.61538461538464</v>
      </c>
      <c r="F71" s="34">
        <f t="shared" si="0"/>
        <v>3.51269147818393</v>
      </c>
      <c r="J71" s="37">
        <f>+'Silver conversion'!D79</f>
        <v>0.203</v>
      </c>
      <c r="K71" s="37"/>
      <c r="M71" s="34">
        <f t="shared" si="1"/>
        <v>0.7130763700713378</v>
      </c>
    </row>
    <row r="72" spans="1:13" ht="15">
      <c r="A72">
        <v>1773</v>
      </c>
      <c r="B72" s="2">
        <v>360.3478260869565</v>
      </c>
      <c r="F72" s="34">
        <f t="shared" si="0"/>
        <v>2.5905666864626635</v>
      </c>
      <c r="J72" s="37">
        <f>+'Silver conversion'!D80</f>
        <v>0.198</v>
      </c>
      <c r="K72" s="37"/>
      <c r="M72" s="34">
        <f t="shared" si="1"/>
        <v>0.5129322039196074</v>
      </c>
    </row>
    <row r="73" spans="1:13" ht="15">
      <c r="A73">
        <v>1774</v>
      </c>
      <c r="B73" s="2">
        <v>216</v>
      </c>
      <c r="F73" s="34">
        <f t="shared" si="0"/>
        <v>1.5528396836808052</v>
      </c>
      <c r="J73" s="37">
        <f>+'Silver conversion'!D81</f>
        <v>0.206</v>
      </c>
      <c r="K73" s="37"/>
      <c r="M73" s="34">
        <f t="shared" si="1"/>
        <v>0.31988497483824585</v>
      </c>
    </row>
    <row r="74" spans="1:13" ht="15">
      <c r="A74">
        <v>1775</v>
      </c>
      <c r="B74" s="2">
        <v>238.66666666666666</v>
      </c>
      <c r="F74" s="34">
        <f t="shared" si="0"/>
        <v>1.715791996165828</v>
      </c>
      <c r="J74" s="37">
        <f>+'Silver conversion'!D82</f>
        <v>0.213</v>
      </c>
      <c r="K74" s="37"/>
      <c r="M74" s="34">
        <f t="shared" si="1"/>
        <v>0.36546369518332134</v>
      </c>
    </row>
    <row r="75" spans="1:13" ht="15">
      <c r="A75">
        <v>1776</v>
      </c>
      <c r="B75" s="2">
        <v>220.44444444444446</v>
      </c>
      <c r="F75" s="34">
        <f t="shared" si="0"/>
        <v>1.584791117501398</v>
      </c>
      <c r="J75" s="37">
        <f>+'Silver conversion'!D83</f>
        <v>0.2125</v>
      </c>
      <c r="K75" s="37"/>
      <c r="M75" s="34">
        <f t="shared" si="1"/>
        <v>0.3367681124690471</v>
      </c>
    </row>
    <row r="76" spans="1:13" ht="15">
      <c r="A76">
        <v>1777</v>
      </c>
      <c r="B76" s="2">
        <v>189.33333333333334</v>
      </c>
      <c r="F76" s="34">
        <f aca="true" t="shared" si="2" ref="F76:F99">+B76/139.1</f>
        <v>1.3611310807572492</v>
      </c>
      <c r="J76" s="37">
        <f>+'Silver conversion'!D84</f>
        <v>0.213</v>
      </c>
      <c r="K76" s="37"/>
      <c r="M76" s="34">
        <f aca="true" t="shared" si="3" ref="M76:M99">+F76*J76</f>
        <v>0.28992092020129406</v>
      </c>
    </row>
    <row r="77" spans="1:13" ht="15">
      <c r="A77">
        <v>1778</v>
      </c>
      <c r="B77" s="2">
        <v>225.45454545454547</v>
      </c>
      <c r="F77" s="34">
        <f t="shared" si="2"/>
        <v>1.6208090974446117</v>
      </c>
      <c r="J77" s="37">
        <f>+'Silver conversion'!D85</f>
        <v>0.2115</v>
      </c>
      <c r="K77" s="37"/>
      <c r="M77" s="34">
        <f t="shared" si="3"/>
        <v>0.34280112410953534</v>
      </c>
    </row>
    <row r="78" spans="1:13" ht="15">
      <c r="A78">
        <v>1779</v>
      </c>
      <c r="B78" s="2">
        <v>227.2</v>
      </c>
      <c r="F78" s="34">
        <f t="shared" si="2"/>
        <v>1.6333572969086987</v>
      </c>
      <c r="J78" s="37">
        <f>+'Silver conversion'!D86</f>
        <v>0.205</v>
      </c>
      <c r="K78" s="37"/>
      <c r="M78" s="34">
        <f t="shared" si="3"/>
        <v>0.3348382458662832</v>
      </c>
    </row>
    <row r="79" spans="1:13" ht="15">
      <c r="A79">
        <v>1780</v>
      </c>
      <c r="B79" s="2">
        <v>254</v>
      </c>
      <c r="F79" s="34">
        <f t="shared" si="2"/>
        <v>1.8260244428468728</v>
      </c>
      <c r="J79" s="37">
        <f>+'Silver conversion'!D87</f>
        <v>0.205</v>
      </c>
      <c r="K79" s="37"/>
      <c r="M79" s="34">
        <f t="shared" si="3"/>
        <v>0.3743350107836089</v>
      </c>
    </row>
    <row r="80" spans="1:13" ht="15">
      <c r="A80">
        <v>1781</v>
      </c>
      <c r="B80" s="2">
        <v>326.85714285714283</v>
      </c>
      <c r="F80" s="34">
        <f t="shared" si="2"/>
        <v>2.349799732977303</v>
      </c>
      <c r="J80" s="37">
        <f>+'Silver conversion'!D88</f>
        <v>0.203</v>
      </c>
      <c r="K80" s="37"/>
      <c r="M80" s="34">
        <f t="shared" si="3"/>
        <v>0.4770093457943925</v>
      </c>
    </row>
    <row r="81" spans="1:13" ht="15">
      <c r="A81">
        <v>1782</v>
      </c>
      <c r="B81" s="2">
        <v>381.8666666666667</v>
      </c>
      <c r="F81" s="34">
        <f t="shared" si="2"/>
        <v>2.745267193865325</v>
      </c>
      <c r="J81" s="37">
        <f>+'Silver conversion'!D89</f>
        <v>0.1945</v>
      </c>
      <c r="K81" s="37"/>
      <c r="M81" s="34">
        <f t="shared" si="3"/>
        <v>0.5339544692068057</v>
      </c>
    </row>
    <row r="82" spans="1:13" ht="15">
      <c r="A82">
        <v>1783</v>
      </c>
      <c r="B82" s="2">
        <v>442</v>
      </c>
      <c r="F82" s="34">
        <f t="shared" si="2"/>
        <v>3.177570093457944</v>
      </c>
      <c r="J82" s="37">
        <f>+'Silver conversion'!D90</f>
        <v>0.1915</v>
      </c>
      <c r="K82" s="37"/>
      <c r="M82" s="34">
        <f t="shared" si="3"/>
        <v>0.6085046728971962</v>
      </c>
    </row>
    <row r="83" spans="1:13" ht="15">
      <c r="A83">
        <v>1784</v>
      </c>
      <c r="B83" s="2">
        <v>513.4545454545455</v>
      </c>
      <c r="F83" s="34">
        <f t="shared" si="2"/>
        <v>3.691262009019019</v>
      </c>
      <c r="J83" s="37">
        <f>+'Silver conversion'!D91</f>
        <v>0.191</v>
      </c>
      <c r="K83" s="37"/>
      <c r="M83" s="34">
        <f t="shared" si="3"/>
        <v>0.7050310437226326</v>
      </c>
    </row>
    <row r="84" spans="1:13" ht="15">
      <c r="A84">
        <v>1785</v>
      </c>
      <c r="B84" s="2">
        <v>504</v>
      </c>
      <c r="F84" s="34">
        <f t="shared" si="2"/>
        <v>3.6232925952552124</v>
      </c>
      <c r="J84" s="37">
        <f>+'Silver conversion'!D92</f>
        <v>0.194</v>
      </c>
      <c r="K84" s="37"/>
      <c r="M84" s="34">
        <f t="shared" si="3"/>
        <v>0.7029187634795112</v>
      </c>
    </row>
    <row r="85" spans="1:13" ht="15">
      <c r="A85">
        <v>1786</v>
      </c>
      <c r="B85" s="2">
        <v>560</v>
      </c>
      <c r="F85" s="34">
        <f t="shared" si="2"/>
        <v>4.02588066139468</v>
      </c>
      <c r="J85" s="37">
        <f>+'Silver conversion'!D93</f>
        <v>0.1915</v>
      </c>
      <c r="K85" s="37"/>
      <c r="M85" s="34">
        <f t="shared" si="3"/>
        <v>0.7709561466570812</v>
      </c>
    </row>
    <row r="86" spans="1:13" ht="15">
      <c r="A86">
        <v>1787</v>
      </c>
      <c r="B86" s="2">
        <v>371.6923076923077</v>
      </c>
      <c r="F86" s="34">
        <f t="shared" si="2"/>
        <v>2.672122988442183</v>
      </c>
      <c r="J86" s="37">
        <f>+'Silver conversion'!D94</f>
        <v>0.1855</v>
      </c>
      <c r="K86" s="37"/>
      <c r="M86" s="34">
        <f t="shared" si="3"/>
        <v>0.49567881435602495</v>
      </c>
    </row>
    <row r="87" spans="1:13" ht="15">
      <c r="A87">
        <v>1788</v>
      </c>
      <c r="B87" s="2">
        <v>267.73333333333335</v>
      </c>
      <c r="F87" s="34">
        <f t="shared" si="2"/>
        <v>1.9247543733525043</v>
      </c>
      <c r="J87" s="37">
        <f>+'Silver conversion'!D95</f>
        <v>0.179</v>
      </c>
      <c r="K87" s="37"/>
      <c r="M87" s="34">
        <f t="shared" si="3"/>
        <v>0.3445310328300983</v>
      </c>
    </row>
    <row r="88" spans="1:13" ht="15">
      <c r="A88">
        <v>1789</v>
      </c>
      <c r="B88" s="2">
        <v>428.3076923076923</v>
      </c>
      <c r="F88" s="34">
        <f t="shared" si="2"/>
        <v>3.079135099264503</v>
      </c>
      <c r="J88" s="37">
        <f>+'Silver conversion'!D96</f>
        <v>0.1685</v>
      </c>
      <c r="K88" s="37"/>
      <c r="M88" s="34">
        <f t="shared" si="3"/>
        <v>0.5188342642260687</v>
      </c>
    </row>
    <row r="89" spans="1:13" ht="15">
      <c r="A89">
        <v>1790</v>
      </c>
      <c r="B89" s="2">
        <v>428.57142857142856</v>
      </c>
      <c r="F89" s="34">
        <f t="shared" si="2"/>
        <v>3.081031118414296</v>
      </c>
      <c r="J89" s="37">
        <f>+'Silver conversion'!D97</f>
        <v>0.1765</v>
      </c>
      <c r="K89" s="37"/>
      <c r="M89" s="34">
        <f t="shared" si="3"/>
        <v>0.5438019924001232</v>
      </c>
    </row>
    <row r="90" spans="1:13" ht="15">
      <c r="A90">
        <v>1791</v>
      </c>
      <c r="B90" s="2">
        <v>333.09090909090907</v>
      </c>
      <c r="F90" s="34">
        <f t="shared" si="2"/>
        <v>2.3946147310633292</v>
      </c>
      <c r="J90" s="37">
        <f>+'Silver conversion'!D98</f>
        <v>0.1905</v>
      </c>
      <c r="K90" s="37"/>
      <c r="M90" s="34">
        <f t="shared" si="3"/>
        <v>0.4561741062675642</v>
      </c>
    </row>
    <row r="91" spans="1:13" ht="15">
      <c r="A91">
        <v>1792</v>
      </c>
      <c r="B91" s="2">
        <v>296.72727272727275</v>
      </c>
      <c r="F91" s="34">
        <f t="shared" si="2"/>
        <v>2.1331939088948437</v>
      </c>
      <c r="J91" s="37">
        <f>+'Silver conversion'!D99</f>
        <v>0.192</v>
      </c>
      <c r="K91" s="37"/>
      <c r="M91" s="34">
        <f t="shared" si="3"/>
        <v>0.40957323050781</v>
      </c>
    </row>
    <row r="92" spans="1:13" ht="15">
      <c r="A92">
        <v>1793</v>
      </c>
      <c r="B92" s="2">
        <v>313.6</v>
      </c>
      <c r="F92" s="34">
        <f t="shared" si="2"/>
        <v>2.254493170381021</v>
      </c>
      <c r="J92" s="37">
        <f>+'Silver conversion'!D100</f>
        <v>0.1925</v>
      </c>
      <c r="K92" s="37"/>
      <c r="M92" s="34">
        <f t="shared" si="3"/>
        <v>0.43398993529834656</v>
      </c>
    </row>
    <row r="93" spans="1:13" ht="15">
      <c r="A93">
        <v>1794</v>
      </c>
      <c r="B93" s="2">
        <v>361.7391304347826</v>
      </c>
      <c r="F93" s="34">
        <f t="shared" si="2"/>
        <v>2.6005688744412843</v>
      </c>
      <c r="J93" s="37">
        <f>+'Silver conversion'!D101</f>
        <v>0.205</v>
      </c>
      <c r="K93" s="37"/>
      <c r="M93" s="34">
        <f t="shared" si="3"/>
        <v>0.5331166192604633</v>
      </c>
    </row>
    <row r="94" spans="1:13" ht="15">
      <c r="A94">
        <v>1795</v>
      </c>
      <c r="B94" s="2">
        <v>462.85714285714283</v>
      </c>
      <c r="F94" s="34">
        <f t="shared" si="2"/>
        <v>3.3275136078874397</v>
      </c>
      <c r="J94" s="37">
        <f>+'Silver conversion'!D102</f>
        <v>0.218</v>
      </c>
      <c r="K94" s="37"/>
      <c r="M94" s="34">
        <f t="shared" si="3"/>
        <v>0.7253979665194619</v>
      </c>
    </row>
    <row r="95" spans="1:13" ht="15">
      <c r="A95">
        <v>1796</v>
      </c>
      <c r="B95" s="2">
        <v>381.88235294117646</v>
      </c>
      <c r="F95" s="34">
        <f t="shared" si="2"/>
        <v>2.74537996363175</v>
      </c>
      <c r="J95" s="37">
        <f>+'Silver conversion'!D103</f>
        <v>0.2175</v>
      </c>
      <c r="K95" s="37"/>
      <c r="M95" s="34">
        <f t="shared" si="3"/>
        <v>0.5971201420899057</v>
      </c>
    </row>
    <row r="96" spans="1:13" ht="15">
      <c r="A96">
        <v>1797</v>
      </c>
      <c r="B96" s="2">
        <v>330.1818181818182</v>
      </c>
      <c r="F96" s="34">
        <f t="shared" si="2"/>
        <v>2.3737010652898505</v>
      </c>
      <c r="J96" s="37">
        <f>+'Silver conversion'!D104</f>
        <v>0.2135</v>
      </c>
      <c r="K96" s="37"/>
      <c r="M96" s="34">
        <f t="shared" si="3"/>
        <v>0.5067851774393831</v>
      </c>
    </row>
    <row r="97" spans="1:13" ht="15">
      <c r="A97">
        <v>1798</v>
      </c>
      <c r="B97" s="2">
        <v>371</v>
      </c>
      <c r="F97" s="34">
        <f t="shared" si="2"/>
        <v>2.6671459381739755</v>
      </c>
      <c r="J97" s="37">
        <f>+'Silver conversion'!D105</f>
        <v>0.212</v>
      </c>
      <c r="K97" s="37"/>
      <c r="M97" s="34">
        <f t="shared" si="3"/>
        <v>0.5654349388928828</v>
      </c>
    </row>
    <row r="98" spans="1:13" ht="15">
      <c r="A98">
        <v>1799</v>
      </c>
      <c r="B98" s="2">
        <v>633.1428571428571</v>
      </c>
      <c r="F98" s="34">
        <f t="shared" si="2"/>
        <v>4.55170997227072</v>
      </c>
      <c r="J98" s="37">
        <f>+'Silver conversion'!D106</f>
        <v>0.2025</v>
      </c>
      <c r="K98" s="37"/>
      <c r="M98" s="34">
        <f t="shared" si="3"/>
        <v>0.9217212693848208</v>
      </c>
    </row>
    <row r="99" spans="1:13" ht="15">
      <c r="A99">
        <v>1800</v>
      </c>
      <c r="B99" s="2">
        <v>687.1578947368421</v>
      </c>
      <c r="F99" s="34">
        <f t="shared" si="2"/>
        <v>4.940027999545953</v>
      </c>
      <c r="J99" s="37">
        <f>+'Silver conversion'!D107</f>
        <v>0.199</v>
      </c>
      <c r="K99" s="37"/>
      <c r="M99" s="34">
        <f t="shared" si="3"/>
        <v>0.9830655719096447</v>
      </c>
    </row>
    <row r="100" ht="15">
      <c r="B100" s="2"/>
    </row>
    <row r="101" ht="15">
      <c r="B101" s="2"/>
    </row>
    <row r="102" ht="15">
      <c r="B102" s="2"/>
    </row>
    <row r="103" ht="15">
      <c r="B103" s="2"/>
    </row>
    <row r="104" ht="15">
      <c r="B104" s="2"/>
    </row>
    <row r="105" ht="15">
      <c r="B105" s="2"/>
    </row>
    <row r="106" ht="15">
      <c r="B106" s="2"/>
    </row>
    <row r="107" ht="15">
      <c r="B107" s="2"/>
    </row>
    <row r="108" ht="15">
      <c r="B108" s="2"/>
    </row>
    <row r="109" ht="15">
      <c r="B109" s="2"/>
    </row>
    <row r="110" ht="15">
      <c r="B110" s="2"/>
    </row>
    <row r="111" ht="15">
      <c r="B111" s="2"/>
    </row>
    <row r="112" ht="15">
      <c r="B112" s="2"/>
    </row>
    <row r="113" ht="15">
      <c r="B113" s="2"/>
    </row>
    <row r="114" ht="15">
      <c r="B114" s="2"/>
    </row>
    <row r="115" ht="15">
      <c r="B115" s="2"/>
    </row>
    <row r="116" ht="15">
      <c r="B116" s="2"/>
    </row>
    <row r="117" ht="15">
      <c r="B117" s="2"/>
    </row>
    <row r="118" ht="15">
      <c r="B118" s="2"/>
    </row>
    <row r="119" ht="15">
      <c r="B119" s="2"/>
    </row>
    <row r="120" ht="15">
      <c r="B120" s="2"/>
    </row>
    <row r="121" ht="15">
      <c r="B121" s="2"/>
    </row>
    <row r="122" ht="15">
      <c r="B122" s="2"/>
    </row>
    <row r="123" ht="15">
      <c r="B123" s="2"/>
    </row>
    <row r="124" ht="15">
      <c r="B124" s="2"/>
    </row>
    <row r="125" ht="15">
      <c r="B125" s="2"/>
    </row>
    <row r="126" ht="15">
      <c r="B126" s="2"/>
    </row>
    <row r="127" ht="15">
      <c r="B127" s="2"/>
    </row>
    <row r="128" ht="15">
      <c r="B128" s="2"/>
    </row>
    <row r="129" ht="15">
      <c r="B129" s="2"/>
    </row>
    <row r="130" ht="15">
      <c r="B130" s="2"/>
    </row>
    <row r="131" ht="15">
      <c r="B131" s="2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  <row r="145" ht="15">
      <c r="B145" s="2"/>
    </row>
    <row r="146" ht="15">
      <c r="B146" s="2"/>
    </row>
    <row r="147" ht="15">
      <c r="B147" s="2"/>
    </row>
    <row r="148" ht="15">
      <c r="B148" s="2"/>
    </row>
    <row r="149" ht="15">
      <c r="B149" s="2"/>
    </row>
    <row r="150" ht="15">
      <c r="B150" s="2"/>
    </row>
    <row r="151" ht="15">
      <c r="B151" s="2"/>
    </row>
    <row r="152" ht="15">
      <c r="B152" s="2"/>
    </row>
    <row r="153" ht="15">
      <c r="B153" s="2"/>
    </row>
    <row r="154" ht="15">
      <c r="B154" s="2"/>
    </row>
    <row r="155" ht="15">
      <c r="B155" s="2"/>
    </row>
    <row r="156" ht="15">
      <c r="B156" s="2"/>
    </row>
    <row r="157" ht="15">
      <c r="B157" s="2"/>
    </row>
    <row r="158" ht="15">
      <c r="B158" s="2"/>
    </row>
    <row r="159" ht="15">
      <c r="B159" s="2"/>
    </row>
    <row r="160" ht="15">
      <c r="B160" s="2"/>
    </row>
    <row r="161" ht="15">
      <c r="B16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9"/>
  <sheetViews>
    <sheetView showZeros="0" workbookViewId="0" topLeftCell="A1">
      <pane xSplit="6220" ySplit="4100" topLeftCell="L13" activePane="topRight" state="split"/>
      <selection pane="topLeft" activeCell="A1" sqref="A1"/>
      <selection pane="topRight" activeCell="N7" sqref="N7"/>
      <selection pane="bottomLeft" activeCell="A11" sqref="A11"/>
      <selection pane="bottomRight" activeCell="L13" sqref="L13"/>
    </sheetView>
  </sheetViews>
  <sheetFormatPr defaultColWidth="11.00390625" defaultRowHeight="15.75"/>
  <cols>
    <col min="1" max="1" width="13.125" style="0" customWidth="1"/>
    <col min="2" max="13" width="8.625" style="0" customWidth="1"/>
    <col min="14" max="14" width="10.00390625" style="0" customWidth="1"/>
    <col min="15" max="15" width="8.625" style="0" customWidth="1"/>
    <col min="16" max="20" width="11.00390625" style="0" customWidth="1"/>
    <col min="21" max="16384" width="8.625" style="0" customWidth="1"/>
  </cols>
  <sheetData>
    <row r="1" spans="1:3" ht="15">
      <c r="A1" s="14" t="s">
        <v>14</v>
      </c>
      <c r="B1" s="15"/>
      <c r="C1" s="13" t="s">
        <v>16</v>
      </c>
    </row>
    <row r="2" spans="1:3" ht="15">
      <c r="A2" s="16" t="s">
        <v>15</v>
      </c>
      <c r="B2" s="17"/>
      <c r="C2" s="20" t="s">
        <v>17</v>
      </c>
    </row>
    <row r="3" ht="15">
      <c r="C3" t="s">
        <v>54</v>
      </c>
    </row>
    <row r="4" ht="15">
      <c r="C4" t="s">
        <v>68</v>
      </c>
    </row>
    <row r="5" ht="15">
      <c r="C5" t="s">
        <v>73</v>
      </c>
    </row>
    <row r="6" ht="15">
      <c r="C6" t="s">
        <v>75</v>
      </c>
    </row>
    <row r="7" ht="15">
      <c r="C7" t="s">
        <v>85</v>
      </c>
    </row>
    <row r="9" spans="2:16" ht="15">
      <c r="B9" s="29" t="s">
        <v>134</v>
      </c>
      <c r="H9" s="29" t="s">
        <v>135</v>
      </c>
      <c r="P9" s="28" t="s">
        <v>136</v>
      </c>
    </row>
    <row r="10" spans="1:20" ht="15">
      <c r="A10" s="21" t="s">
        <v>18</v>
      </c>
      <c r="B10" s="23" t="s">
        <v>69</v>
      </c>
      <c r="C10" s="23" t="s">
        <v>70</v>
      </c>
      <c r="D10" s="23" t="s">
        <v>72</v>
      </c>
      <c r="E10" s="23" t="s">
        <v>71</v>
      </c>
      <c r="F10" s="23" t="s">
        <v>74</v>
      </c>
      <c r="H10" s="23" t="s">
        <v>69</v>
      </c>
      <c r="I10" s="23" t="s">
        <v>70</v>
      </c>
      <c r="J10" s="23" t="s">
        <v>72</v>
      </c>
      <c r="K10" s="23" t="s">
        <v>71</v>
      </c>
      <c r="L10" s="23" t="s">
        <v>74</v>
      </c>
      <c r="N10" s="43" t="s">
        <v>52</v>
      </c>
      <c r="P10" s="23" t="s">
        <v>69</v>
      </c>
      <c r="Q10" s="23" t="s">
        <v>70</v>
      </c>
      <c r="R10" s="23" t="s">
        <v>72</v>
      </c>
      <c r="S10" s="23" t="s">
        <v>71</v>
      </c>
      <c r="T10" s="23" t="s">
        <v>74</v>
      </c>
    </row>
    <row r="11" spans="1:20" ht="15">
      <c r="A11" s="21" t="s">
        <v>19</v>
      </c>
      <c r="B11" s="23" t="s">
        <v>21</v>
      </c>
      <c r="C11" s="23" t="s">
        <v>24</v>
      </c>
      <c r="D11" s="23" t="s">
        <v>21</v>
      </c>
      <c r="E11" s="23" t="s">
        <v>21</v>
      </c>
      <c r="F11" s="23" t="s">
        <v>23</v>
      </c>
      <c r="H11" s="23" t="s">
        <v>143</v>
      </c>
      <c r="I11" s="23" t="s">
        <v>30</v>
      </c>
      <c r="J11" s="23" t="s">
        <v>143</v>
      </c>
      <c r="K11" s="23" t="s">
        <v>143</v>
      </c>
      <c r="L11" s="23" t="s">
        <v>30</v>
      </c>
      <c r="N11" s="43" t="s">
        <v>53</v>
      </c>
      <c r="P11" s="23" t="s">
        <v>143</v>
      </c>
      <c r="Q11" s="23" t="s">
        <v>30</v>
      </c>
      <c r="R11" s="23" t="s">
        <v>143</v>
      </c>
      <c r="S11" s="23" t="s">
        <v>143</v>
      </c>
      <c r="T11" s="23" t="s">
        <v>30</v>
      </c>
    </row>
    <row r="12" spans="1:20" ht="15">
      <c r="A12" s="21" t="s">
        <v>20</v>
      </c>
      <c r="B12" s="23" t="s">
        <v>22</v>
      </c>
      <c r="C12" s="23" t="s">
        <v>22</v>
      </c>
      <c r="D12" s="23" t="s">
        <v>22</v>
      </c>
      <c r="E12" s="23" t="s">
        <v>22</v>
      </c>
      <c r="F12" s="23" t="s">
        <v>22</v>
      </c>
      <c r="H12" s="23" t="s">
        <v>22</v>
      </c>
      <c r="I12" s="23" t="s">
        <v>22</v>
      </c>
      <c r="J12" s="23" t="s">
        <v>22</v>
      </c>
      <c r="K12" s="23" t="s">
        <v>22</v>
      </c>
      <c r="L12" s="23" t="s">
        <v>22</v>
      </c>
      <c r="N12" s="23" t="s">
        <v>22</v>
      </c>
      <c r="P12" s="23" t="s">
        <v>52</v>
      </c>
      <c r="Q12" s="23" t="s">
        <v>52</v>
      </c>
      <c r="R12" s="23" t="s">
        <v>52</v>
      </c>
      <c r="S12" s="23" t="s">
        <v>52</v>
      </c>
      <c r="T12" s="23" t="s">
        <v>52</v>
      </c>
    </row>
    <row r="13" spans="1:20" ht="15">
      <c r="A13">
        <v>1712</v>
      </c>
      <c r="B13" s="2"/>
      <c r="C13" s="2">
        <v>1288</v>
      </c>
      <c r="E13" s="2"/>
      <c r="F13" s="2"/>
      <c r="G13" s="2"/>
      <c r="H13" s="2">
        <f>+B13/115.9</f>
        <v>0</v>
      </c>
      <c r="I13" s="2">
        <f>+C13/8</f>
        <v>161</v>
      </c>
      <c r="J13" s="2">
        <f>+D13/115.9</f>
        <v>0</v>
      </c>
      <c r="K13" s="2">
        <f>+E13/115.9</f>
        <v>0</v>
      </c>
      <c r="L13" s="2">
        <f>+F13/8</f>
        <v>0</v>
      </c>
      <c r="N13">
        <f>+'Silver conversion'!D19</f>
        <v>0.236</v>
      </c>
      <c r="P13" s="2">
        <f>+H13*$N13</f>
        <v>0</v>
      </c>
      <c r="Q13" s="2">
        <f>+I13*$N13</f>
        <v>37.995999999999995</v>
      </c>
      <c r="R13" s="2">
        <f>+J13*$N13</f>
        <v>0</v>
      </c>
      <c r="S13" s="2">
        <f>+K13*$N13</f>
        <v>0</v>
      </c>
      <c r="T13" s="2">
        <f>+L13*$N13</f>
        <v>0</v>
      </c>
    </row>
    <row r="14" spans="1:20" ht="15">
      <c r="A14">
        <v>1713</v>
      </c>
      <c r="B14" s="2"/>
      <c r="C14" s="2"/>
      <c r="E14" s="2"/>
      <c r="F14" s="2"/>
      <c r="G14" s="2"/>
      <c r="H14" s="2">
        <f aca="true" t="shared" si="0" ref="H14:H77">+B14/115.9</f>
        <v>0</v>
      </c>
      <c r="I14" s="2">
        <f aca="true" t="shared" si="1" ref="I14:I77">+C14/8</f>
        <v>0</v>
      </c>
      <c r="J14" s="2">
        <f aca="true" t="shared" si="2" ref="J14:J77">+D14/115.9</f>
        <v>0</v>
      </c>
      <c r="K14" s="2">
        <f aca="true" t="shared" si="3" ref="K14:K77">+E14/115.9</f>
        <v>0</v>
      </c>
      <c r="L14" s="2">
        <f aca="true" t="shared" si="4" ref="L14:L77">+F14/8</f>
        <v>0</v>
      </c>
      <c r="N14" s="37">
        <f>+'Silver conversion'!D20</f>
        <v>0.23</v>
      </c>
      <c r="P14" s="2">
        <f aca="true" t="shared" si="5" ref="P14:P77">+H14*$N14</f>
        <v>0</v>
      </c>
      <c r="Q14" s="2">
        <f aca="true" t="shared" si="6" ref="Q14:Q77">+I14*$N14</f>
        <v>0</v>
      </c>
      <c r="R14" s="2">
        <f aca="true" t="shared" si="7" ref="R14:R77">+J14*$N14</f>
        <v>0</v>
      </c>
      <c r="S14" s="2">
        <f aca="true" t="shared" si="8" ref="S14:S77">+K14*$N14</f>
        <v>0</v>
      </c>
      <c r="T14" s="2">
        <f aca="true" t="shared" si="9" ref="T14:T77">+L14*$N14</f>
        <v>0</v>
      </c>
    </row>
    <row r="15" spans="1:20" ht="15">
      <c r="A15">
        <v>1714</v>
      </c>
      <c r="B15" s="2">
        <v>640</v>
      </c>
      <c r="C15" s="2">
        <v>1600</v>
      </c>
      <c r="D15" s="2">
        <v>768</v>
      </c>
      <c r="E15" s="2">
        <v>368</v>
      </c>
      <c r="F15" s="2">
        <v>72</v>
      </c>
      <c r="G15" s="2"/>
      <c r="H15" s="2">
        <f t="shared" si="0"/>
        <v>5.522001725625539</v>
      </c>
      <c r="I15" s="2">
        <f t="shared" si="1"/>
        <v>200</v>
      </c>
      <c r="J15" s="2">
        <f t="shared" si="2"/>
        <v>6.626402070750647</v>
      </c>
      <c r="K15" s="2">
        <f t="shared" si="3"/>
        <v>3.175150992234685</v>
      </c>
      <c r="L15" s="2">
        <f t="shared" si="4"/>
        <v>9</v>
      </c>
      <c r="N15" s="37">
        <f>+'Silver conversion'!D21</f>
        <v>0.2315</v>
      </c>
      <c r="P15" s="2">
        <f t="shared" si="5"/>
        <v>1.2783433994823123</v>
      </c>
      <c r="Q15" s="2">
        <f t="shared" si="6"/>
        <v>46.300000000000004</v>
      </c>
      <c r="R15" s="2">
        <f t="shared" si="7"/>
        <v>1.5340120793787748</v>
      </c>
      <c r="S15" s="2">
        <f t="shared" si="8"/>
        <v>0.7350474547023296</v>
      </c>
      <c r="T15" s="2">
        <f t="shared" si="9"/>
        <v>2.0835</v>
      </c>
    </row>
    <row r="16" spans="1:20" ht="15">
      <c r="A16">
        <v>1715</v>
      </c>
      <c r="B16" s="2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N16" s="37">
        <f>+'Silver conversion'!D22</f>
        <v>0.23</v>
      </c>
      <c r="P16" s="2">
        <f t="shared" si="5"/>
        <v>0</v>
      </c>
      <c r="Q16" s="2">
        <f t="shared" si="6"/>
        <v>0</v>
      </c>
      <c r="R16" s="2">
        <f t="shared" si="7"/>
        <v>0</v>
      </c>
      <c r="S16" s="2">
        <f t="shared" si="8"/>
        <v>0</v>
      </c>
      <c r="T16" s="2">
        <f t="shared" si="9"/>
        <v>0</v>
      </c>
    </row>
    <row r="17" spans="1:20" ht="15">
      <c r="A17">
        <v>1716</v>
      </c>
      <c r="B17" s="2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N17" s="37">
        <f>+'Silver conversion'!D23</f>
        <v>0.2285</v>
      </c>
      <c r="P17" s="2">
        <f t="shared" si="5"/>
        <v>0</v>
      </c>
      <c r="Q17" s="2">
        <f t="shared" si="6"/>
        <v>0</v>
      </c>
      <c r="R17" s="2">
        <f t="shared" si="7"/>
        <v>0</v>
      </c>
      <c r="S17" s="2">
        <f t="shared" si="8"/>
        <v>0</v>
      </c>
      <c r="T17" s="2">
        <f t="shared" si="9"/>
        <v>0</v>
      </c>
    </row>
    <row r="18" spans="1:20" ht="15">
      <c r="A18">
        <v>1717</v>
      </c>
      <c r="B18" s="2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N18" s="37">
        <f>+'Silver conversion'!D24</f>
        <v>0.227</v>
      </c>
      <c r="P18" s="2">
        <f t="shared" si="5"/>
        <v>0</v>
      </c>
      <c r="Q18" s="2">
        <f t="shared" si="6"/>
        <v>0</v>
      </c>
      <c r="R18" s="2">
        <f t="shared" si="7"/>
        <v>0</v>
      </c>
      <c r="S18" s="2">
        <f t="shared" si="8"/>
        <v>0</v>
      </c>
      <c r="T18" s="2">
        <f t="shared" si="9"/>
        <v>0</v>
      </c>
    </row>
    <row r="19" spans="1:20" ht="15">
      <c r="A19">
        <v>1718</v>
      </c>
      <c r="B19" s="2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N19" s="37">
        <f>+'Silver conversion'!D25</f>
        <v>0.227</v>
      </c>
      <c r="P19" s="2">
        <f t="shared" si="5"/>
        <v>0</v>
      </c>
      <c r="Q19" s="2">
        <f t="shared" si="6"/>
        <v>0</v>
      </c>
      <c r="R19" s="2">
        <f t="shared" si="7"/>
        <v>0</v>
      </c>
      <c r="S19" s="2">
        <f t="shared" si="8"/>
        <v>0</v>
      </c>
      <c r="T19" s="2">
        <f t="shared" si="9"/>
        <v>0</v>
      </c>
    </row>
    <row r="20" spans="1:20" ht="15">
      <c r="A20">
        <v>1719</v>
      </c>
      <c r="B20" s="2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N20" s="37">
        <f>+'Silver conversion'!D26</f>
        <v>0.228</v>
      </c>
      <c r="P20" s="2">
        <f t="shared" si="5"/>
        <v>0</v>
      </c>
      <c r="Q20" s="2">
        <f t="shared" si="6"/>
        <v>0</v>
      </c>
      <c r="R20" s="2">
        <f t="shared" si="7"/>
        <v>0</v>
      </c>
      <c r="S20" s="2">
        <f t="shared" si="8"/>
        <v>0</v>
      </c>
      <c r="T20" s="2">
        <f t="shared" si="9"/>
        <v>0</v>
      </c>
    </row>
    <row r="21" spans="1:20" ht="15">
      <c r="A21">
        <v>1720</v>
      </c>
      <c r="B21" s="2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f t="shared" si="3"/>
        <v>0</v>
      </c>
      <c r="L21" s="2">
        <f t="shared" si="4"/>
        <v>0</v>
      </c>
      <c r="N21" s="37">
        <f>+'Silver conversion'!D27</f>
        <v>0.228</v>
      </c>
      <c r="P21" s="2">
        <f t="shared" si="5"/>
        <v>0</v>
      </c>
      <c r="Q21" s="2">
        <f t="shared" si="6"/>
        <v>0</v>
      </c>
      <c r="R21" s="2">
        <f t="shared" si="7"/>
        <v>0</v>
      </c>
      <c r="S21" s="2">
        <f t="shared" si="8"/>
        <v>0</v>
      </c>
      <c r="T21" s="2">
        <f t="shared" si="9"/>
        <v>0</v>
      </c>
    </row>
    <row r="22" spans="1:20" ht="15">
      <c r="A22">
        <v>1721</v>
      </c>
      <c r="B22" s="2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N22" s="37">
        <f>+'Silver conversion'!D28</f>
        <v>0.228</v>
      </c>
      <c r="P22" s="2">
        <f t="shared" si="5"/>
        <v>0</v>
      </c>
      <c r="Q22" s="2">
        <f t="shared" si="6"/>
        <v>0</v>
      </c>
      <c r="R22" s="2">
        <f t="shared" si="7"/>
        <v>0</v>
      </c>
      <c r="S22" s="2">
        <f t="shared" si="8"/>
        <v>0</v>
      </c>
      <c r="T22" s="2">
        <f t="shared" si="9"/>
        <v>0</v>
      </c>
    </row>
    <row r="23" spans="1:20" ht="15">
      <c r="A23">
        <v>1722</v>
      </c>
      <c r="B23" s="2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N23" s="37">
        <f>+'Silver conversion'!D29</f>
        <v>0.2025</v>
      </c>
      <c r="P23" s="2">
        <f t="shared" si="5"/>
        <v>0</v>
      </c>
      <c r="Q23" s="2">
        <f t="shared" si="6"/>
        <v>0</v>
      </c>
      <c r="R23" s="2">
        <f t="shared" si="7"/>
        <v>0</v>
      </c>
      <c r="S23" s="2">
        <f t="shared" si="8"/>
        <v>0</v>
      </c>
      <c r="T23" s="2">
        <f t="shared" si="9"/>
        <v>0</v>
      </c>
    </row>
    <row r="24" spans="1:20" ht="15">
      <c r="A24">
        <v>1723</v>
      </c>
      <c r="B24" s="2"/>
      <c r="C24" s="2">
        <v>1340.8</v>
      </c>
      <c r="D24" s="2">
        <v>723.2</v>
      </c>
      <c r="E24" s="2">
        <v>281.6</v>
      </c>
      <c r="F24" s="2">
        <v>64</v>
      </c>
      <c r="G24" s="2"/>
      <c r="H24" s="2">
        <f t="shared" si="0"/>
        <v>0</v>
      </c>
      <c r="I24" s="2">
        <f t="shared" si="1"/>
        <v>167.6</v>
      </c>
      <c r="J24" s="2">
        <f t="shared" si="2"/>
        <v>6.239861949956859</v>
      </c>
      <c r="K24" s="2">
        <f t="shared" si="3"/>
        <v>2.429680759275237</v>
      </c>
      <c r="L24" s="2">
        <f t="shared" si="4"/>
        <v>8</v>
      </c>
      <c r="N24" s="37">
        <f>+'Silver conversion'!D30</f>
        <v>0.2015</v>
      </c>
      <c r="P24" s="2">
        <f t="shared" si="5"/>
        <v>0</v>
      </c>
      <c r="Q24" s="2">
        <f t="shared" si="6"/>
        <v>33.7714</v>
      </c>
      <c r="R24" s="2">
        <f t="shared" si="7"/>
        <v>1.2573321829163073</v>
      </c>
      <c r="S24" s="2">
        <f t="shared" si="8"/>
        <v>0.4895806729939603</v>
      </c>
      <c r="T24" s="2">
        <f t="shared" si="9"/>
        <v>1.612</v>
      </c>
    </row>
    <row r="25" spans="1:20" ht="15">
      <c r="A25">
        <v>1724</v>
      </c>
      <c r="B25" s="2">
        <v>546.4</v>
      </c>
      <c r="C25" s="2">
        <v>1348.3636363636363</v>
      </c>
      <c r="D25" s="2">
        <v>669.0909090909091</v>
      </c>
      <c r="E25" s="2">
        <v>280</v>
      </c>
      <c r="F25" s="2">
        <v>69.6</v>
      </c>
      <c r="G25" s="2"/>
      <c r="H25" s="2">
        <f t="shared" si="0"/>
        <v>4.714408973252803</v>
      </c>
      <c r="I25" s="2">
        <f t="shared" si="1"/>
        <v>168.54545454545453</v>
      </c>
      <c r="J25" s="2">
        <f t="shared" si="2"/>
        <v>5.773001804063064</v>
      </c>
      <c r="K25" s="2">
        <f t="shared" si="3"/>
        <v>2.4158757549611733</v>
      </c>
      <c r="L25" s="2">
        <f t="shared" si="4"/>
        <v>8.7</v>
      </c>
      <c r="M25" s="2"/>
      <c r="N25" s="37">
        <f>+'Silver conversion'!D31</f>
        <v>0.2</v>
      </c>
      <c r="O25" s="2"/>
      <c r="P25" s="2">
        <f t="shared" si="5"/>
        <v>0.9428817946505608</v>
      </c>
      <c r="Q25" s="2">
        <f t="shared" si="6"/>
        <v>33.70909090909091</v>
      </c>
      <c r="R25" s="2">
        <f t="shared" si="7"/>
        <v>1.1546003608126127</v>
      </c>
      <c r="S25" s="2">
        <f t="shared" si="8"/>
        <v>0.4831751509922347</v>
      </c>
      <c r="T25" s="2">
        <f t="shared" si="9"/>
        <v>1.74</v>
      </c>
    </row>
    <row r="26" spans="1:20" ht="15">
      <c r="A26">
        <v>1725</v>
      </c>
      <c r="B26" s="2">
        <v>425.14285714285717</v>
      </c>
      <c r="C26" s="2">
        <v>1344</v>
      </c>
      <c r="D26" s="2">
        <v>640</v>
      </c>
      <c r="E26" s="2">
        <v>318</v>
      </c>
      <c r="F26" s="2">
        <v>64</v>
      </c>
      <c r="G26" s="2"/>
      <c r="H26" s="2">
        <f t="shared" si="0"/>
        <v>3.6681868605941084</v>
      </c>
      <c r="I26" s="2">
        <f t="shared" si="1"/>
        <v>168</v>
      </c>
      <c r="J26" s="2">
        <f t="shared" si="2"/>
        <v>5.522001725625539</v>
      </c>
      <c r="K26" s="2">
        <f t="shared" si="3"/>
        <v>2.7437446074201897</v>
      </c>
      <c r="L26" s="2">
        <f t="shared" si="4"/>
        <v>8</v>
      </c>
      <c r="N26" s="37">
        <f>+'Silver conversion'!D32</f>
        <v>0.1975</v>
      </c>
      <c r="P26" s="2">
        <f t="shared" si="5"/>
        <v>0.7244669049673365</v>
      </c>
      <c r="Q26" s="2">
        <f t="shared" si="6"/>
        <v>33.18</v>
      </c>
      <c r="R26" s="2">
        <f t="shared" si="7"/>
        <v>1.090595340811044</v>
      </c>
      <c r="S26" s="2">
        <f t="shared" si="8"/>
        <v>0.5418895599654875</v>
      </c>
      <c r="T26" s="2">
        <f t="shared" si="9"/>
        <v>1.58</v>
      </c>
    </row>
    <row r="27" spans="1:20" ht="15">
      <c r="A27">
        <v>1726</v>
      </c>
      <c r="B27" s="2">
        <v>448</v>
      </c>
      <c r="C27" s="2">
        <v>1624.888888888889</v>
      </c>
      <c r="D27" s="2">
        <v>624</v>
      </c>
      <c r="E27" s="2">
        <v>376.8888888888889</v>
      </c>
      <c r="F27" s="2">
        <v>64.88888888888889</v>
      </c>
      <c r="G27" s="2"/>
      <c r="H27" s="2">
        <f t="shared" si="0"/>
        <v>3.8654012079378774</v>
      </c>
      <c r="I27" s="2">
        <f t="shared" si="1"/>
        <v>203.11111111111111</v>
      </c>
      <c r="J27" s="2">
        <f t="shared" si="2"/>
        <v>5.3839516824849</v>
      </c>
      <c r="K27" s="2">
        <f t="shared" si="3"/>
        <v>3.251845460646151</v>
      </c>
      <c r="L27" s="2">
        <f t="shared" si="4"/>
        <v>8.11111111111111</v>
      </c>
      <c r="M27" s="2"/>
      <c r="N27" s="37">
        <f>+'Silver conversion'!D33</f>
        <v>0.2095</v>
      </c>
      <c r="O27" s="2"/>
      <c r="P27" s="2">
        <f t="shared" si="5"/>
        <v>0.8098015530629853</v>
      </c>
      <c r="Q27" s="2">
        <f t="shared" si="6"/>
        <v>42.55177777777778</v>
      </c>
      <c r="R27" s="2">
        <f t="shared" si="7"/>
        <v>1.1279378774805866</v>
      </c>
      <c r="S27" s="2">
        <f t="shared" si="8"/>
        <v>0.6812616240053686</v>
      </c>
      <c r="T27" s="2">
        <f t="shared" si="9"/>
        <v>1.6992777777777777</v>
      </c>
    </row>
    <row r="28" spans="1:20" ht="15">
      <c r="A28">
        <v>1727</v>
      </c>
      <c r="B28" s="2">
        <v>444.8</v>
      </c>
      <c r="C28" s="2">
        <v>1510.857142857143</v>
      </c>
      <c r="D28" s="2">
        <v>653.7142857142857</v>
      </c>
      <c r="E28" s="2">
        <v>359</v>
      </c>
      <c r="F28" s="2">
        <v>62.857142857142854</v>
      </c>
      <c r="G28" s="2"/>
      <c r="H28" s="2">
        <f t="shared" si="0"/>
        <v>3.8377911993097498</v>
      </c>
      <c r="I28" s="2">
        <f t="shared" si="1"/>
        <v>188.85714285714286</v>
      </c>
      <c r="J28" s="2">
        <f t="shared" si="2"/>
        <v>5.6403303340318</v>
      </c>
      <c r="K28" s="2">
        <f t="shared" si="3"/>
        <v>3.097497842968076</v>
      </c>
      <c r="L28" s="2">
        <f t="shared" si="4"/>
        <v>7.857142857142857</v>
      </c>
      <c r="M28" s="2"/>
      <c r="N28" s="37">
        <f>+'Silver conversion'!D34</f>
        <v>0.2195</v>
      </c>
      <c r="O28" s="2"/>
      <c r="P28" s="2">
        <f t="shared" si="5"/>
        <v>0.84239516824849</v>
      </c>
      <c r="Q28" s="2">
        <f t="shared" si="6"/>
        <v>41.454142857142855</v>
      </c>
      <c r="R28" s="2">
        <f t="shared" si="7"/>
        <v>1.23805250831998</v>
      </c>
      <c r="S28" s="2">
        <f t="shared" si="8"/>
        <v>0.6799007765314927</v>
      </c>
      <c r="T28" s="2">
        <f t="shared" si="9"/>
        <v>1.7246428571428571</v>
      </c>
    </row>
    <row r="29" spans="1:28" ht="15">
      <c r="A29">
        <v>1728</v>
      </c>
      <c r="B29" s="2">
        <v>512</v>
      </c>
      <c r="C29" s="2">
        <v>1248</v>
      </c>
      <c r="D29" s="2">
        <v>640</v>
      </c>
      <c r="E29" s="2">
        <v>672</v>
      </c>
      <c r="F29" s="2">
        <v>56</v>
      </c>
      <c r="G29" s="2"/>
      <c r="H29" s="2">
        <f t="shared" si="0"/>
        <v>4.4176013805004315</v>
      </c>
      <c r="I29" s="2">
        <f t="shared" si="1"/>
        <v>156</v>
      </c>
      <c r="J29" s="2">
        <f t="shared" si="2"/>
        <v>5.522001725625539</v>
      </c>
      <c r="K29" s="2">
        <f t="shared" si="3"/>
        <v>5.7981018119068155</v>
      </c>
      <c r="L29" s="2">
        <f t="shared" si="4"/>
        <v>7</v>
      </c>
      <c r="M29" s="2"/>
      <c r="N29" s="37">
        <f>+'Silver conversion'!D35</f>
        <v>0.223</v>
      </c>
      <c r="O29" s="2"/>
      <c r="P29" s="2">
        <f t="shared" si="5"/>
        <v>0.9851251078515962</v>
      </c>
      <c r="Q29" s="2">
        <f t="shared" si="6"/>
        <v>34.788000000000004</v>
      </c>
      <c r="R29" s="2">
        <f t="shared" si="7"/>
        <v>1.2314063848144952</v>
      </c>
      <c r="S29" s="2">
        <f t="shared" si="8"/>
        <v>1.2929767040552198</v>
      </c>
      <c r="T29" s="2">
        <f t="shared" si="9"/>
        <v>1.561</v>
      </c>
      <c r="U29" s="2"/>
      <c r="V29" s="2"/>
      <c r="W29" s="2"/>
      <c r="X29" s="2"/>
      <c r="Y29" s="2"/>
      <c r="Z29" s="2"/>
      <c r="AA29" s="2"/>
      <c r="AB29" s="2"/>
    </row>
    <row r="30" spans="1:20" ht="15">
      <c r="A30">
        <v>1729</v>
      </c>
      <c r="B30" s="2"/>
      <c r="C30" s="2"/>
      <c r="D30" s="2"/>
      <c r="E30" s="2"/>
      <c r="F30" s="2"/>
      <c r="G30" s="2"/>
      <c r="H30" s="2">
        <f t="shared" si="0"/>
        <v>0</v>
      </c>
      <c r="I30" s="2">
        <f t="shared" si="1"/>
        <v>0</v>
      </c>
      <c r="J30" s="2">
        <f t="shared" si="2"/>
        <v>0</v>
      </c>
      <c r="K30" s="2">
        <f t="shared" si="3"/>
        <v>0</v>
      </c>
      <c r="L30" s="2">
        <f t="shared" si="4"/>
        <v>0</v>
      </c>
      <c r="N30" s="37">
        <f>+'Silver conversion'!D36</f>
        <v>0.223</v>
      </c>
      <c r="P30" s="2">
        <f t="shared" si="5"/>
        <v>0</v>
      </c>
      <c r="Q30" s="2">
        <f t="shared" si="6"/>
        <v>0</v>
      </c>
      <c r="R30" s="2">
        <f t="shared" si="7"/>
        <v>0</v>
      </c>
      <c r="S30" s="2">
        <f t="shared" si="8"/>
        <v>0</v>
      </c>
      <c r="T30" s="2">
        <f t="shared" si="9"/>
        <v>0</v>
      </c>
    </row>
    <row r="31" spans="1:20" ht="15">
      <c r="A31">
        <v>1730</v>
      </c>
      <c r="B31" s="2">
        <v>448</v>
      </c>
      <c r="C31" s="2">
        <v>1360</v>
      </c>
      <c r="D31" s="2">
        <v>704</v>
      </c>
      <c r="E31" s="2">
        <v>576</v>
      </c>
      <c r="F31" s="2">
        <v>32</v>
      </c>
      <c r="G31" s="2"/>
      <c r="H31" s="2">
        <f t="shared" si="0"/>
        <v>3.8654012079378774</v>
      </c>
      <c r="I31" s="2">
        <f t="shared" si="1"/>
        <v>170</v>
      </c>
      <c r="J31" s="2">
        <f t="shared" si="2"/>
        <v>6.074201898188093</v>
      </c>
      <c r="K31" s="2">
        <f t="shared" si="3"/>
        <v>4.969801553062985</v>
      </c>
      <c r="L31" s="2">
        <f t="shared" si="4"/>
        <v>4</v>
      </c>
      <c r="N31" s="37">
        <f>+'Silver conversion'!D37</f>
        <v>0.2205</v>
      </c>
      <c r="P31" s="2">
        <f t="shared" si="5"/>
        <v>0.852320966350302</v>
      </c>
      <c r="Q31" s="2">
        <f t="shared" si="6"/>
        <v>37.485</v>
      </c>
      <c r="R31" s="2">
        <f t="shared" si="7"/>
        <v>1.3393615185504746</v>
      </c>
      <c r="S31" s="2">
        <f t="shared" si="8"/>
        <v>1.0958412424503883</v>
      </c>
      <c r="T31" s="2">
        <f t="shared" si="9"/>
        <v>0.882</v>
      </c>
    </row>
    <row r="32" spans="1:20" ht="15">
      <c r="A32">
        <v>1731</v>
      </c>
      <c r="B32" s="2">
        <v>444</v>
      </c>
      <c r="C32" s="2">
        <v>1267.2</v>
      </c>
      <c r="D32" s="2">
        <v>645.6</v>
      </c>
      <c r="E32" s="2">
        <v>471.1111111111111</v>
      </c>
      <c r="F32" s="2">
        <v>51.4</v>
      </c>
      <c r="G32" s="2"/>
      <c r="H32" s="2">
        <f t="shared" si="0"/>
        <v>3.8308886971527176</v>
      </c>
      <c r="I32" s="2">
        <f t="shared" si="1"/>
        <v>158.4</v>
      </c>
      <c r="J32" s="2">
        <f t="shared" si="2"/>
        <v>5.570319240724762</v>
      </c>
      <c r="K32" s="2">
        <f t="shared" si="3"/>
        <v>4.064806825807688</v>
      </c>
      <c r="L32" s="2">
        <f t="shared" si="4"/>
        <v>6.425</v>
      </c>
      <c r="N32" s="37">
        <f>+'Silver conversion'!D38</f>
        <v>0.222</v>
      </c>
      <c r="P32" s="2">
        <f t="shared" si="5"/>
        <v>0.8504572907679033</v>
      </c>
      <c r="Q32" s="2">
        <f t="shared" si="6"/>
        <v>35.1648</v>
      </c>
      <c r="R32" s="2">
        <f t="shared" si="7"/>
        <v>1.2366108714408972</v>
      </c>
      <c r="S32" s="2">
        <f t="shared" si="8"/>
        <v>0.9023871153293067</v>
      </c>
      <c r="T32" s="2">
        <f t="shared" si="9"/>
        <v>1.42635</v>
      </c>
    </row>
    <row r="33" spans="1:25" ht="15">
      <c r="A33">
        <v>1732</v>
      </c>
      <c r="B33" s="2">
        <v>460</v>
      </c>
      <c r="C33" s="2">
        <v>2041.8461538461538</v>
      </c>
      <c r="D33" s="2">
        <v>620.3076923076923</v>
      </c>
      <c r="E33" s="2">
        <v>526.7692307692307</v>
      </c>
      <c r="F33" s="2">
        <v>912</v>
      </c>
      <c r="G33" s="2"/>
      <c r="H33" s="2">
        <f t="shared" si="0"/>
        <v>3.968938740293356</v>
      </c>
      <c r="I33" s="2">
        <f t="shared" si="1"/>
        <v>255.23076923076923</v>
      </c>
      <c r="J33" s="2">
        <f t="shared" si="2"/>
        <v>5.352093980221676</v>
      </c>
      <c r="K33" s="2">
        <f t="shared" si="3"/>
        <v>4.545032189553328</v>
      </c>
      <c r="L33" s="2">
        <f t="shared" si="4"/>
        <v>114</v>
      </c>
      <c r="M33" s="2"/>
      <c r="N33" s="37">
        <f>+'Silver conversion'!D39</f>
        <v>0.2235</v>
      </c>
      <c r="O33" s="2"/>
      <c r="P33" s="2">
        <f t="shared" si="5"/>
        <v>0.887057808455565</v>
      </c>
      <c r="Q33" s="2">
        <f t="shared" si="6"/>
        <v>57.04407692307692</v>
      </c>
      <c r="R33" s="2">
        <f t="shared" si="7"/>
        <v>1.1961930045795446</v>
      </c>
      <c r="S33" s="2">
        <f t="shared" si="8"/>
        <v>1.0158146943651687</v>
      </c>
      <c r="T33" s="2">
        <f t="shared" si="9"/>
        <v>25.479</v>
      </c>
      <c r="U33" s="2"/>
      <c r="V33" s="2"/>
      <c r="W33" s="2"/>
      <c r="X33" s="2"/>
      <c r="Y33" s="2"/>
    </row>
    <row r="34" spans="1:23" ht="15">
      <c r="A34">
        <v>1733</v>
      </c>
      <c r="B34" s="2">
        <v>464</v>
      </c>
      <c r="C34" s="2">
        <v>1276.3076923076924</v>
      </c>
      <c r="D34" s="2">
        <v>642.4615384615385</v>
      </c>
      <c r="E34" s="2">
        <v>592</v>
      </c>
      <c r="F34" s="2">
        <v>1083.4285714285713</v>
      </c>
      <c r="G34" s="2"/>
      <c r="H34" s="2">
        <f t="shared" si="0"/>
        <v>4.003451251078515</v>
      </c>
      <c r="I34" s="2">
        <f t="shared" si="1"/>
        <v>159.53846153846155</v>
      </c>
      <c r="J34" s="2">
        <f t="shared" si="2"/>
        <v>5.543240193801021</v>
      </c>
      <c r="K34" s="2">
        <f t="shared" si="3"/>
        <v>5.1078515962036235</v>
      </c>
      <c r="L34" s="2">
        <f t="shared" si="4"/>
        <v>135.42857142857142</v>
      </c>
      <c r="M34" s="2"/>
      <c r="N34" s="37">
        <f>+'Silver conversion'!D40</f>
        <v>0.221</v>
      </c>
      <c r="O34" s="2"/>
      <c r="P34" s="2">
        <f t="shared" si="5"/>
        <v>0.8847627264883519</v>
      </c>
      <c r="Q34" s="2">
        <f t="shared" si="6"/>
        <v>35.258</v>
      </c>
      <c r="R34" s="2">
        <f t="shared" si="7"/>
        <v>1.2250560828300256</v>
      </c>
      <c r="S34" s="2">
        <f t="shared" si="8"/>
        <v>1.128835202761001</v>
      </c>
      <c r="T34" s="2">
        <f t="shared" si="9"/>
        <v>29.929714285714283</v>
      </c>
      <c r="U34" s="2"/>
      <c r="V34" s="2"/>
      <c r="W34" s="2"/>
    </row>
    <row r="35" spans="1:20" ht="15">
      <c r="A35">
        <v>1734</v>
      </c>
      <c r="B35" s="2">
        <v>480</v>
      </c>
      <c r="C35" s="2">
        <v>1228.4444444444443</v>
      </c>
      <c r="D35" s="2">
        <v>588.4444444444445</v>
      </c>
      <c r="E35" s="2">
        <v>477.1764705882353</v>
      </c>
      <c r="F35" s="2">
        <v>1056</v>
      </c>
      <c r="G35" s="2"/>
      <c r="H35" s="2">
        <f t="shared" si="0"/>
        <v>4.141501294219154</v>
      </c>
      <c r="I35" s="2">
        <f t="shared" si="1"/>
        <v>153.55555555555554</v>
      </c>
      <c r="J35" s="2">
        <f t="shared" si="2"/>
        <v>5.077173808839038</v>
      </c>
      <c r="K35" s="2">
        <f t="shared" si="3"/>
        <v>4.117139521900218</v>
      </c>
      <c r="L35" s="2">
        <f t="shared" si="4"/>
        <v>132</v>
      </c>
      <c r="N35" s="37">
        <f>+'Silver conversion'!D41</f>
        <v>0.2205</v>
      </c>
      <c r="P35" s="2">
        <f t="shared" si="5"/>
        <v>0.9132010353753234</v>
      </c>
      <c r="Q35" s="2">
        <f t="shared" si="6"/>
        <v>33.858999999999995</v>
      </c>
      <c r="R35" s="2">
        <f t="shared" si="7"/>
        <v>1.1195168248490077</v>
      </c>
      <c r="S35" s="2">
        <f t="shared" si="8"/>
        <v>0.907829264578998</v>
      </c>
      <c r="T35" s="2">
        <f t="shared" si="9"/>
        <v>29.106</v>
      </c>
    </row>
    <row r="36" spans="1:20" ht="15">
      <c r="A36">
        <v>1735</v>
      </c>
      <c r="B36" s="2">
        <v>480</v>
      </c>
      <c r="C36" s="2">
        <v>1190.4</v>
      </c>
      <c r="D36" s="2">
        <v>576</v>
      </c>
      <c r="E36" s="2">
        <v>544</v>
      </c>
      <c r="F36" s="2">
        <v>1056</v>
      </c>
      <c r="G36" s="2"/>
      <c r="H36" s="2">
        <f t="shared" si="0"/>
        <v>4.141501294219154</v>
      </c>
      <c r="I36" s="2">
        <f t="shared" si="1"/>
        <v>148.8</v>
      </c>
      <c r="J36" s="2">
        <f t="shared" si="2"/>
        <v>4.969801553062985</v>
      </c>
      <c r="K36" s="2">
        <f t="shared" si="3"/>
        <v>4.693701466781708</v>
      </c>
      <c r="L36" s="2">
        <f t="shared" si="4"/>
        <v>132</v>
      </c>
      <c r="N36" s="37">
        <f>+'Silver conversion'!D42</f>
        <v>0.2195</v>
      </c>
      <c r="P36" s="2">
        <f t="shared" si="5"/>
        <v>0.9090595340811043</v>
      </c>
      <c r="Q36" s="2">
        <f t="shared" si="6"/>
        <v>32.6616</v>
      </c>
      <c r="R36" s="2">
        <f t="shared" si="7"/>
        <v>1.0908714408973252</v>
      </c>
      <c r="S36" s="2">
        <f t="shared" si="8"/>
        <v>1.030267471958585</v>
      </c>
      <c r="T36" s="2">
        <f t="shared" si="9"/>
        <v>28.974</v>
      </c>
    </row>
    <row r="37" spans="1:20" ht="15">
      <c r="A37">
        <v>1736</v>
      </c>
      <c r="C37" s="2">
        <v>1256</v>
      </c>
      <c r="D37" s="2">
        <v>576</v>
      </c>
      <c r="E37" s="2">
        <v>624</v>
      </c>
      <c r="F37" s="2">
        <v>1056</v>
      </c>
      <c r="G37" s="2"/>
      <c r="H37" s="2">
        <f t="shared" si="0"/>
        <v>0</v>
      </c>
      <c r="I37" s="2">
        <f t="shared" si="1"/>
        <v>157</v>
      </c>
      <c r="J37" s="2">
        <f t="shared" si="2"/>
        <v>4.969801553062985</v>
      </c>
      <c r="K37" s="2">
        <f t="shared" si="3"/>
        <v>5.3839516824849</v>
      </c>
      <c r="L37" s="2">
        <f t="shared" si="4"/>
        <v>132</v>
      </c>
      <c r="N37" s="37">
        <f>+'Silver conversion'!D43</f>
        <v>0.2205</v>
      </c>
      <c r="P37" s="2">
        <f t="shared" si="5"/>
        <v>0</v>
      </c>
      <c r="Q37" s="2">
        <f t="shared" si="6"/>
        <v>34.6185</v>
      </c>
      <c r="R37" s="2">
        <f t="shared" si="7"/>
        <v>1.0958412424503883</v>
      </c>
      <c r="S37" s="2">
        <f t="shared" si="8"/>
        <v>1.1871613459879204</v>
      </c>
      <c r="T37" s="2">
        <f t="shared" si="9"/>
        <v>29.106</v>
      </c>
    </row>
    <row r="38" spans="1:20" ht="15">
      <c r="A38">
        <v>1737</v>
      </c>
      <c r="C38" s="2"/>
      <c r="D38" s="2"/>
      <c r="E38" s="2"/>
      <c r="F38" s="2"/>
      <c r="G38" s="2"/>
      <c r="H38" s="2">
        <f t="shared" si="0"/>
        <v>0</v>
      </c>
      <c r="I38" s="2">
        <f t="shared" si="1"/>
        <v>0</v>
      </c>
      <c r="J38" s="2">
        <f t="shared" si="2"/>
        <v>0</v>
      </c>
      <c r="K38" s="2">
        <f t="shared" si="3"/>
        <v>0</v>
      </c>
      <c r="L38" s="2">
        <f t="shared" si="4"/>
        <v>0</v>
      </c>
      <c r="N38" s="37">
        <f>+'Silver conversion'!D44</f>
        <v>0.2205</v>
      </c>
      <c r="P38" s="2">
        <f t="shared" si="5"/>
        <v>0</v>
      </c>
      <c r="Q38" s="2">
        <f t="shared" si="6"/>
        <v>0</v>
      </c>
      <c r="R38" s="2">
        <f t="shared" si="7"/>
        <v>0</v>
      </c>
      <c r="S38" s="2">
        <f t="shared" si="8"/>
        <v>0</v>
      </c>
      <c r="T38" s="2">
        <f t="shared" si="9"/>
        <v>0</v>
      </c>
    </row>
    <row r="39" spans="1:20" ht="15">
      <c r="A39">
        <v>1738</v>
      </c>
      <c r="C39" s="2"/>
      <c r="D39" s="2"/>
      <c r="E39" s="2"/>
      <c r="F39" s="2"/>
      <c r="G39" s="2"/>
      <c r="H39" s="2">
        <f t="shared" si="0"/>
        <v>0</v>
      </c>
      <c r="I39" s="2">
        <f t="shared" si="1"/>
        <v>0</v>
      </c>
      <c r="J39" s="2">
        <f t="shared" si="2"/>
        <v>0</v>
      </c>
      <c r="K39" s="2">
        <f t="shared" si="3"/>
        <v>0</v>
      </c>
      <c r="L39" s="2">
        <f t="shared" si="4"/>
        <v>0</v>
      </c>
      <c r="N39" s="37">
        <f>+'Silver conversion'!D45</f>
        <v>0.224</v>
      </c>
      <c r="P39" s="2">
        <f t="shared" si="5"/>
        <v>0</v>
      </c>
      <c r="Q39" s="2">
        <f t="shared" si="6"/>
        <v>0</v>
      </c>
      <c r="R39" s="2">
        <f t="shared" si="7"/>
        <v>0</v>
      </c>
      <c r="S39" s="2">
        <f t="shared" si="8"/>
        <v>0</v>
      </c>
      <c r="T39" s="2">
        <f t="shared" si="9"/>
        <v>0</v>
      </c>
    </row>
    <row r="40" spans="1:20" ht="15">
      <c r="A40">
        <v>1739</v>
      </c>
      <c r="C40" s="2">
        <v>1497.6</v>
      </c>
      <c r="D40" s="2">
        <v>576</v>
      </c>
      <c r="E40" s="2">
        <v>528</v>
      </c>
      <c r="F40" s="2">
        <v>1056</v>
      </c>
      <c r="G40" s="2"/>
      <c r="H40" s="2">
        <f t="shared" si="0"/>
        <v>0</v>
      </c>
      <c r="I40" s="2">
        <f t="shared" si="1"/>
        <v>187.2</v>
      </c>
      <c r="J40" s="2">
        <f t="shared" si="2"/>
        <v>4.969801553062985</v>
      </c>
      <c r="K40" s="2">
        <f t="shared" si="3"/>
        <v>4.55565142364107</v>
      </c>
      <c r="L40" s="2">
        <f t="shared" si="4"/>
        <v>132</v>
      </c>
      <c r="N40" s="37">
        <f>+'Silver conversion'!D46</f>
        <v>0.2215</v>
      </c>
      <c r="P40" s="2">
        <f t="shared" si="5"/>
        <v>0</v>
      </c>
      <c r="Q40" s="2">
        <f t="shared" si="6"/>
        <v>41.4648</v>
      </c>
      <c r="R40" s="2">
        <f t="shared" si="7"/>
        <v>1.1008110440034513</v>
      </c>
      <c r="S40" s="2">
        <f t="shared" si="8"/>
        <v>1.009076790336497</v>
      </c>
      <c r="T40" s="2">
        <f t="shared" si="9"/>
        <v>29.238</v>
      </c>
    </row>
    <row r="41" spans="1:20" ht="15">
      <c r="A41">
        <v>1740</v>
      </c>
      <c r="C41" s="2">
        <v>1960</v>
      </c>
      <c r="D41" s="2">
        <v>600</v>
      </c>
      <c r="E41" s="2">
        <v>536</v>
      </c>
      <c r="F41" s="2"/>
      <c r="G41" s="2"/>
      <c r="H41" s="2">
        <f t="shared" si="0"/>
        <v>0</v>
      </c>
      <c r="I41" s="2">
        <f t="shared" si="1"/>
        <v>245</v>
      </c>
      <c r="J41" s="2">
        <f t="shared" si="2"/>
        <v>5.176876617773943</v>
      </c>
      <c r="K41" s="2">
        <f t="shared" si="3"/>
        <v>4.624676445211389</v>
      </c>
      <c r="L41" s="2">
        <f t="shared" si="4"/>
        <v>0</v>
      </c>
      <c r="N41" s="37">
        <f>+'Silver conversion'!D47</f>
        <v>0.22</v>
      </c>
      <c r="P41" s="2">
        <f t="shared" si="5"/>
        <v>0</v>
      </c>
      <c r="Q41" s="2">
        <f t="shared" si="6"/>
        <v>53.9</v>
      </c>
      <c r="R41" s="2">
        <f t="shared" si="7"/>
        <v>1.1389128559102675</v>
      </c>
      <c r="S41" s="2">
        <f t="shared" si="8"/>
        <v>1.0174288179465054</v>
      </c>
      <c r="T41" s="2">
        <f t="shared" si="9"/>
        <v>0</v>
      </c>
    </row>
    <row r="42" spans="1:20" ht="15">
      <c r="A42">
        <v>1741</v>
      </c>
      <c r="C42" s="2">
        <v>1760</v>
      </c>
      <c r="D42" s="2">
        <v>624</v>
      </c>
      <c r="E42" s="2">
        <v>640</v>
      </c>
      <c r="F42" s="2"/>
      <c r="G42" s="2"/>
      <c r="H42" s="2">
        <f t="shared" si="0"/>
        <v>0</v>
      </c>
      <c r="I42" s="2">
        <f t="shared" si="1"/>
        <v>220</v>
      </c>
      <c r="J42" s="2">
        <f t="shared" si="2"/>
        <v>5.3839516824849</v>
      </c>
      <c r="K42" s="2">
        <f t="shared" si="3"/>
        <v>5.522001725625539</v>
      </c>
      <c r="L42" s="2">
        <f t="shared" si="4"/>
        <v>0</v>
      </c>
      <c r="N42" s="37">
        <f>+'Silver conversion'!D48</f>
        <v>0.2205</v>
      </c>
      <c r="P42" s="2">
        <f t="shared" si="5"/>
        <v>0</v>
      </c>
      <c r="Q42" s="2">
        <f t="shared" si="6"/>
        <v>48.51</v>
      </c>
      <c r="R42" s="2">
        <f t="shared" si="7"/>
        <v>1.1871613459879204</v>
      </c>
      <c r="S42" s="2">
        <f t="shared" si="8"/>
        <v>1.2176013805004313</v>
      </c>
      <c r="T42" s="2">
        <f t="shared" si="9"/>
        <v>0</v>
      </c>
    </row>
    <row r="43" spans="1:20" ht="15">
      <c r="A43">
        <v>1742</v>
      </c>
      <c r="C43" s="2">
        <v>2080</v>
      </c>
      <c r="D43" s="2">
        <v>768</v>
      </c>
      <c r="E43" s="2">
        <v>640</v>
      </c>
      <c r="F43" s="2">
        <v>1152</v>
      </c>
      <c r="G43" s="2"/>
      <c r="H43" s="2">
        <f t="shared" si="0"/>
        <v>0</v>
      </c>
      <c r="I43" s="2">
        <f t="shared" si="1"/>
        <v>260</v>
      </c>
      <c r="J43" s="2">
        <f t="shared" si="2"/>
        <v>6.626402070750647</v>
      </c>
      <c r="K43" s="2">
        <f t="shared" si="3"/>
        <v>5.522001725625539</v>
      </c>
      <c r="L43" s="2">
        <f t="shared" si="4"/>
        <v>144</v>
      </c>
      <c r="N43" s="37">
        <f>+'Silver conversion'!D49</f>
        <v>0.2235</v>
      </c>
      <c r="P43" s="2">
        <f t="shared" si="5"/>
        <v>0</v>
      </c>
      <c r="Q43" s="2">
        <f t="shared" si="6"/>
        <v>58.11</v>
      </c>
      <c r="R43" s="2">
        <f t="shared" si="7"/>
        <v>1.4810008628127695</v>
      </c>
      <c r="S43" s="2">
        <f t="shared" si="8"/>
        <v>1.2341673856773079</v>
      </c>
      <c r="T43" s="2">
        <f t="shared" si="9"/>
        <v>32.184</v>
      </c>
    </row>
    <row r="44" spans="1:20" ht="15">
      <c r="A44">
        <v>1743</v>
      </c>
      <c r="C44" s="2"/>
      <c r="D44" s="2"/>
      <c r="E44" s="2"/>
      <c r="F44" s="2"/>
      <c r="G44" s="2"/>
      <c r="H44" s="2">
        <f t="shared" si="0"/>
        <v>0</v>
      </c>
      <c r="I44" s="2">
        <f t="shared" si="1"/>
        <v>0</v>
      </c>
      <c r="J44" s="2">
        <f t="shared" si="2"/>
        <v>0</v>
      </c>
      <c r="K44" s="2">
        <f t="shared" si="3"/>
        <v>0</v>
      </c>
      <c r="L44" s="2">
        <f t="shared" si="4"/>
        <v>0</v>
      </c>
      <c r="N44" s="37">
        <f>+'Silver conversion'!D50</f>
        <v>0.2185</v>
      </c>
      <c r="P44" s="2">
        <f t="shared" si="5"/>
        <v>0</v>
      </c>
      <c r="Q44" s="2">
        <f t="shared" si="6"/>
        <v>0</v>
      </c>
      <c r="R44" s="2">
        <f t="shared" si="7"/>
        <v>0</v>
      </c>
      <c r="S44" s="2">
        <f t="shared" si="8"/>
        <v>0</v>
      </c>
      <c r="T44" s="2">
        <f t="shared" si="9"/>
        <v>0</v>
      </c>
    </row>
    <row r="45" spans="1:20" ht="15">
      <c r="A45">
        <v>1744</v>
      </c>
      <c r="C45" s="2"/>
      <c r="D45" s="2"/>
      <c r="E45" s="2"/>
      <c r="F45" s="2"/>
      <c r="G45" s="2"/>
      <c r="H45" s="2">
        <f t="shared" si="0"/>
        <v>0</v>
      </c>
      <c r="I45" s="2">
        <f t="shared" si="1"/>
        <v>0</v>
      </c>
      <c r="J45" s="2">
        <f t="shared" si="2"/>
        <v>0</v>
      </c>
      <c r="K45" s="2">
        <f t="shared" si="3"/>
        <v>0</v>
      </c>
      <c r="L45" s="2">
        <f t="shared" si="4"/>
        <v>0</v>
      </c>
      <c r="N45" s="37">
        <f>+'Silver conversion'!D51</f>
        <v>0.218</v>
      </c>
      <c r="P45" s="2">
        <f t="shared" si="5"/>
        <v>0</v>
      </c>
      <c r="Q45" s="2">
        <f t="shared" si="6"/>
        <v>0</v>
      </c>
      <c r="R45" s="2">
        <f t="shared" si="7"/>
        <v>0</v>
      </c>
      <c r="S45" s="2">
        <f t="shared" si="8"/>
        <v>0</v>
      </c>
      <c r="T45" s="2">
        <f t="shared" si="9"/>
        <v>0</v>
      </c>
    </row>
    <row r="46" spans="1:20" ht="15">
      <c r="A46">
        <v>1745</v>
      </c>
      <c r="C46" s="2"/>
      <c r="D46" s="2"/>
      <c r="E46" s="2"/>
      <c r="F46" s="2"/>
      <c r="G46" s="2"/>
      <c r="H46" s="2">
        <f t="shared" si="0"/>
        <v>0</v>
      </c>
      <c r="I46" s="2">
        <f t="shared" si="1"/>
        <v>0</v>
      </c>
      <c r="J46" s="2">
        <f t="shared" si="2"/>
        <v>0</v>
      </c>
      <c r="K46" s="2">
        <f t="shared" si="3"/>
        <v>0</v>
      </c>
      <c r="L46" s="2">
        <f t="shared" si="4"/>
        <v>0</v>
      </c>
      <c r="N46" s="37">
        <f>+'Silver conversion'!D52</f>
        <v>0.2145</v>
      </c>
      <c r="P46" s="2">
        <f t="shared" si="5"/>
        <v>0</v>
      </c>
      <c r="Q46" s="2">
        <f t="shared" si="6"/>
        <v>0</v>
      </c>
      <c r="R46" s="2">
        <f t="shared" si="7"/>
        <v>0</v>
      </c>
      <c r="S46" s="2">
        <f t="shared" si="8"/>
        <v>0</v>
      </c>
      <c r="T46" s="2">
        <f t="shared" si="9"/>
        <v>0</v>
      </c>
    </row>
    <row r="47" spans="1:20" ht="15">
      <c r="A47">
        <v>1746</v>
      </c>
      <c r="C47" s="2"/>
      <c r="D47" s="2"/>
      <c r="E47" s="2"/>
      <c r="F47" s="2"/>
      <c r="G47" s="2"/>
      <c r="H47" s="2">
        <f t="shared" si="0"/>
        <v>0</v>
      </c>
      <c r="I47" s="2">
        <f t="shared" si="1"/>
        <v>0</v>
      </c>
      <c r="J47" s="2">
        <f t="shared" si="2"/>
        <v>0</v>
      </c>
      <c r="K47" s="2">
        <f t="shared" si="3"/>
        <v>0</v>
      </c>
      <c r="L47" s="2">
        <f t="shared" si="4"/>
        <v>0</v>
      </c>
      <c r="N47" s="37">
        <f>+'Silver conversion'!D53</f>
        <v>0.22</v>
      </c>
      <c r="P47" s="2">
        <f t="shared" si="5"/>
        <v>0</v>
      </c>
      <c r="Q47" s="2">
        <f t="shared" si="6"/>
        <v>0</v>
      </c>
      <c r="R47" s="2">
        <f t="shared" si="7"/>
        <v>0</v>
      </c>
      <c r="S47" s="2">
        <f t="shared" si="8"/>
        <v>0</v>
      </c>
      <c r="T47" s="2">
        <f t="shared" si="9"/>
        <v>0</v>
      </c>
    </row>
    <row r="48" spans="1:20" ht="15">
      <c r="A48">
        <v>1747</v>
      </c>
      <c r="C48" s="2"/>
      <c r="D48" s="2"/>
      <c r="E48" s="2"/>
      <c r="F48" s="2"/>
      <c r="G48" s="2"/>
      <c r="H48" s="2">
        <f t="shared" si="0"/>
        <v>0</v>
      </c>
      <c r="I48" s="2">
        <f t="shared" si="1"/>
        <v>0</v>
      </c>
      <c r="J48" s="2">
        <f t="shared" si="2"/>
        <v>0</v>
      </c>
      <c r="K48" s="2">
        <f t="shared" si="3"/>
        <v>0</v>
      </c>
      <c r="L48" s="2">
        <f t="shared" si="4"/>
        <v>0</v>
      </c>
      <c r="N48" s="37">
        <f>+'Silver conversion'!D54</f>
        <v>0.225</v>
      </c>
      <c r="P48" s="2">
        <f t="shared" si="5"/>
        <v>0</v>
      </c>
      <c r="Q48" s="2">
        <f t="shared" si="6"/>
        <v>0</v>
      </c>
      <c r="R48" s="2">
        <f t="shared" si="7"/>
        <v>0</v>
      </c>
      <c r="S48" s="2">
        <f t="shared" si="8"/>
        <v>0</v>
      </c>
      <c r="T48" s="2">
        <f t="shared" si="9"/>
        <v>0</v>
      </c>
    </row>
    <row r="49" spans="1:45" ht="15">
      <c r="A49">
        <v>1748</v>
      </c>
      <c r="C49" s="2">
        <v>1722.9473684210527</v>
      </c>
      <c r="D49" s="2">
        <v>783.36</v>
      </c>
      <c r="E49" s="2">
        <v>712.8</v>
      </c>
      <c r="F49" s="2">
        <v>1026.6666666666667</v>
      </c>
      <c r="G49" s="2"/>
      <c r="H49" s="2">
        <f t="shared" si="0"/>
        <v>0</v>
      </c>
      <c r="I49" s="2">
        <f t="shared" si="1"/>
        <v>215.3684210526316</v>
      </c>
      <c r="J49" s="2">
        <f t="shared" si="2"/>
        <v>6.75893011216566</v>
      </c>
      <c r="K49" s="2">
        <f t="shared" si="3"/>
        <v>6.150129421915444</v>
      </c>
      <c r="L49" s="2">
        <f t="shared" si="4"/>
        <v>128.33333333333334</v>
      </c>
      <c r="M49" s="2"/>
      <c r="N49" s="37">
        <f>+'Silver conversion'!D55</f>
        <v>0.225</v>
      </c>
      <c r="O49" s="2"/>
      <c r="P49" s="2">
        <f t="shared" si="5"/>
        <v>0</v>
      </c>
      <c r="Q49" s="2">
        <f t="shared" si="6"/>
        <v>48.45789473684211</v>
      </c>
      <c r="R49" s="2">
        <f t="shared" si="7"/>
        <v>1.5207592752372736</v>
      </c>
      <c r="S49" s="2">
        <f t="shared" si="8"/>
        <v>1.3837791199309748</v>
      </c>
      <c r="T49" s="2">
        <f t="shared" si="9"/>
        <v>28.875000000000004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20" ht="15">
      <c r="A50">
        <v>1749</v>
      </c>
      <c r="C50" s="2">
        <v>1836.878048780488</v>
      </c>
      <c r="D50" s="2">
        <v>772.5714285714286</v>
      </c>
      <c r="E50" s="2">
        <v>746.1052631578947</v>
      </c>
      <c r="F50" s="2">
        <v>1152</v>
      </c>
      <c r="G50" s="2"/>
      <c r="H50" s="2">
        <f t="shared" si="0"/>
        <v>0</v>
      </c>
      <c r="I50" s="2">
        <f t="shared" si="1"/>
        <v>229.609756097561</v>
      </c>
      <c r="J50" s="2">
        <f t="shared" si="2"/>
        <v>6.665844940219401</v>
      </c>
      <c r="K50" s="2">
        <f t="shared" si="3"/>
        <v>6.437491485400299</v>
      </c>
      <c r="L50" s="2">
        <f t="shared" si="4"/>
        <v>144</v>
      </c>
      <c r="N50" s="37">
        <f>+'Silver conversion'!D56</f>
        <v>0.2235</v>
      </c>
      <c r="P50" s="2">
        <f t="shared" si="5"/>
        <v>0</v>
      </c>
      <c r="Q50" s="2">
        <f t="shared" si="6"/>
        <v>51.31778048780488</v>
      </c>
      <c r="R50" s="2">
        <f t="shared" si="7"/>
        <v>1.4898163441390362</v>
      </c>
      <c r="S50" s="2">
        <f t="shared" si="8"/>
        <v>1.438779346986967</v>
      </c>
      <c r="T50" s="2">
        <f t="shared" si="9"/>
        <v>32.184</v>
      </c>
    </row>
    <row r="51" spans="1:20" ht="15">
      <c r="A51">
        <v>1750</v>
      </c>
      <c r="C51" s="2">
        <v>1843.878787878788</v>
      </c>
      <c r="D51" s="2">
        <v>768</v>
      </c>
      <c r="E51" s="2">
        <v>559.3846153846154</v>
      </c>
      <c r="F51" s="2">
        <v>1152</v>
      </c>
      <c r="G51" s="2"/>
      <c r="H51" s="2">
        <f t="shared" si="0"/>
        <v>0</v>
      </c>
      <c r="I51" s="2">
        <f t="shared" si="1"/>
        <v>230.4848484848485</v>
      </c>
      <c r="J51" s="2">
        <f t="shared" si="2"/>
        <v>6.626402070750647</v>
      </c>
      <c r="K51" s="2">
        <f t="shared" si="3"/>
        <v>4.826441892878476</v>
      </c>
      <c r="L51" s="2">
        <f t="shared" si="4"/>
        <v>144</v>
      </c>
      <c r="N51" s="37">
        <f>+'Silver conversion'!D57</f>
        <v>0.224</v>
      </c>
      <c r="P51" s="2">
        <f t="shared" si="5"/>
        <v>0</v>
      </c>
      <c r="Q51" s="2">
        <f t="shared" si="6"/>
        <v>51.62860606060607</v>
      </c>
      <c r="R51" s="2">
        <f t="shared" si="7"/>
        <v>1.484314063848145</v>
      </c>
      <c r="S51" s="2">
        <f t="shared" si="8"/>
        <v>1.0811229840047787</v>
      </c>
      <c r="T51" s="2">
        <f t="shared" si="9"/>
        <v>32.256</v>
      </c>
    </row>
    <row r="52" spans="1:20" ht="15">
      <c r="A52">
        <v>1751</v>
      </c>
      <c r="C52" s="2">
        <v>1538.8</v>
      </c>
      <c r="D52" s="2">
        <v>768</v>
      </c>
      <c r="E52" s="2">
        <v>512</v>
      </c>
      <c r="F52" s="2">
        <v>1152</v>
      </c>
      <c r="G52" s="2"/>
      <c r="H52" s="2">
        <f t="shared" si="0"/>
        <v>0</v>
      </c>
      <c r="I52" s="2">
        <f t="shared" si="1"/>
        <v>192.35</v>
      </c>
      <c r="J52" s="2">
        <f t="shared" si="2"/>
        <v>6.626402070750647</v>
      </c>
      <c r="K52" s="2">
        <f t="shared" si="3"/>
        <v>4.4176013805004315</v>
      </c>
      <c r="L52" s="2">
        <f t="shared" si="4"/>
        <v>144</v>
      </c>
      <c r="N52" s="37">
        <f>+'Silver conversion'!D58</f>
        <v>0.2225</v>
      </c>
      <c r="P52" s="2">
        <f t="shared" si="5"/>
        <v>0</v>
      </c>
      <c r="Q52" s="2">
        <f t="shared" si="6"/>
        <v>42.797875</v>
      </c>
      <c r="R52" s="2">
        <f t="shared" si="7"/>
        <v>1.4743744607420188</v>
      </c>
      <c r="S52" s="2">
        <f t="shared" si="8"/>
        <v>0.982916307161346</v>
      </c>
      <c r="T52" s="2">
        <f t="shared" si="9"/>
        <v>32.04</v>
      </c>
    </row>
    <row r="53" spans="1:20" ht="15">
      <c r="A53">
        <v>1752</v>
      </c>
      <c r="C53" s="2">
        <v>1307.2727272727273</v>
      </c>
      <c r="D53" s="2">
        <v>776</v>
      </c>
      <c r="E53" s="2">
        <v>514</v>
      </c>
      <c r="F53" s="2">
        <v>1152</v>
      </c>
      <c r="G53" s="2"/>
      <c r="H53" s="2">
        <f t="shared" si="0"/>
        <v>0</v>
      </c>
      <c r="I53" s="2">
        <f t="shared" si="1"/>
        <v>163.4090909090909</v>
      </c>
      <c r="J53" s="2">
        <f t="shared" si="2"/>
        <v>6.6954270923209664</v>
      </c>
      <c r="K53" s="2">
        <f t="shared" si="3"/>
        <v>4.434857635893011</v>
      </c>
      <c r="L53" s="2">
        <f t="shared" si="4"/>
        <v>144</v>
      </c>
      <c r="N53" s="37">
        <f>+'Silver conversion'!D59</f>
        <v>0.223</v>
      </c>
      <c r="P53" s="2">
        <f t="shared" si="5"/>
        <v>0</v>
      </c>
      <c r="Q53" s="2">
        <f t="shared" si="6"/>
        <v>36.44022727272727</v>
      </c>
      <c r="R53" s="2">
        <f t="shared" si="7"/>
        <v>1.4930802415875755</v>
      </c>
      <c r="S53" s="2">
        <f t="shared" si="8"/>
        <v>0.9889732528041415</v>
      </c>
      <c r="T53" s="2">
        <f t="shared" si="9"/>
        <v>32.112</v>
      </c>
    </row>
    <row r="54" spans="1:20" ht="15">
      <c r="A54">
        <v>1753</v>
      </c>
      <c r="C54" s="2">
        <v>1327.3846153846155</v>
      </c>
      <c r="D54" s="2">
        <v>826.3529411764706</v>
      </c>
      <c r="E54" s="2">
        <v>480</v>
      </c>
      <c r="F54" s="2">
        <v>1152</v>
      </c>
      <c r="G54" s="2"/>
      <c r="H54" s="2">
        <f t="shared" si="0"/>
        <v>0</v>
      </c>
      <c r="I54" s="2">
        <f t="shared" si="1"/>
        <v>165.92307692307693</v>
      </c>
      <c r="J54" s="2">
        <f t="shared" si="2"/>
        <v>7.129878698675329</v>
      </c>
      <c r="K54" s="2">
        <f t="shared" si="3"/>
        <v>4.141501294219154</v>
      </c>
      <c r="L54" s="2">
        <f t="shared" si="4"/>
        <v>144</v>
      </c>
      <c r="N54" s="37">
        <f>+'Silver conversion'!D60</f>
        <v>0.2225</v>
      </c>
      <c r="P54" s="2">
        <f t="shared" si="5"/>
        <v>0</v>
      </c>
      <c r="Q54" s="2">
        <f t="shared" si="6"/>
        <v>36.917884615384615</v>
      </c>
      <c r="R54" s="2">
        <f t="shared" si="7"/>
        <v>1.5863980104552606</v>
      </c>
      <c r="S54" s="2">
        <f t="shared" si="8"/>
        <v>0.9214840379637618</v>
      </c>
      <c r="T54" s="2">
        <f t="shared" si="9"/>
        <v>32.04</v>
      </c>
    </row>
    <row r="55" spans="1:20" ht="15">
      <c r="A55">
        <v>1754</v>
      </c>
      <c r="C55" s="2">
        <v>1267.2</v>
      </c>
      <c r="D55" s="2">
        <v>816</v>
      </c>
      <c r="E55" s="2">
        <v>436.3636363636364</v>
      </c>
      <c r="F55" s="2">
        <v>1152</v>
      </c>
      <c r="G55" s="2"/>
      <c r="H55" s="2">
        <f t="shared" si="0"/>
        <v>0</v>
      </c>
      <c r="I55" s="2">
        <f t="shared" si="1"/>
        <v>158.4</v>
      </c>
      <c r="J55" s="2">
        <f t="shared" si="2"/>
        <v>7.040552200172562</v>
      </c>
      <c r="K55" s="2">
        <f t="shared" si="3"/>
        <v>3.7650011765628677</v>
      </c>
      <c r="L55" s="2">
        <f t="shared" si="4"/>
        <v>144</v>
      </c>
      <c r="N55" s="37">
        <f>+'Silver conversion'!D61</f>
        <v>0.221</v>
      </c>
      <c r="P55" s="2">
        <f t="shared" si="5"/>
        <v>0</v>
      </c>
      <c r="Q55" s="2">
        <f t="shared" si="6"/>
        <v>35.0064</v>
      </c>
      <c r="R55" s="2">
        <f t="shared" si="7"/>
        <v>1.5559620362381361</v>
      </c>
      <c r="S55" s="2">
        <f t="shared" si="8"/>
        <v>0.8320652600203937</v>
      </c>
      <c r="T55" s="2">
        <f t="shared" si="9"/>
        <v>31.824</v>
      </c>
    </row>
    <row r="56" spans="1:20" ht="15">
      <c r="A56">
        <v>1755</v>
      </c>
      <c r="C56" s="2">
        <v>1592</v>
      </c>
      <c r="D56" s="2">
        <v>816</v>
      </c>
      <c r="E56" s="2">
        <v>562.2857142857143</v>
      </c>
      <c r="F56" s="2">
        <v>1152</v>
      </c>
      <c r="G56" s="2"/>
      <c r="H56" s="2">
        <f t="shared" si="0"/>
        <v>0</v>
      </c>
      <c r="I56" s="2">
        <f t="shared" si="1"/>
        <v>199</v>
      </c>
      <c r="J56" s="2">
        <f t="shared" si="2"/>
        <v>7.040552200172562</v>
      </c>
      <c r="K56" s="2">
        <f t="shared" si="3"/>
        <v>4.851472944656724</v>
      </c>
      <c r="L56" s="2">
        <f t="shared" si="4"/>
        <v>144</v>
      </c>
      <c r="N56" s="37">
        <f>+'Silver conversion'!D62</f>
        <v>0.2225</v>
      </c>
      <c r="P56" s="2">
        <f t="shared" si="5"/>
        <v>0</v>
      </c>
      <c r="Q56" s="2">
        <f t="shared" si="6"/>
        <v>44.2775</v>
      </c>
      <c r="R56" s="2">
        <f t="shared" si="7"/>
        <v>1.566522864538395</v>
      </c>
      <c r="S56" s="2">
        <f t="shared" si="8"/>
        <v>1.079452730186121</v>
      </c>
      <c r="T56" s="2">
        <f t="shared" si="9"/>
        <v>32.04</v>
      </c>
    </row>
    <row r="57" spans="1:20" ht="15">
      <c r="A57">
        <v>1756</v>
      </c>
      <c r="C57" s="2">
        <v>1859.764705882353</v>
      </c>
      <c r="D57" s="2">
        <v>827.2</v>
      </c>
      <c r="E57" s="2">
        <v>272</v>
      </c>
      <c r="F57" s="2">
        <v>1152</v>
      </c>
      <c r="G57" s="2"/>
      <c r="H57" s="2">
        <f t="shared" si="0"/>
        <v>0</v>
      </c>
      <c r="I57" s="2">
        <f t="shared" si="1"/>
        <v>232.47058823529412</v>
      </c>
      <c r="J57" s="2">
        <f t="shared" si="2"/>
        <v>7.137187230371009</v>
      </c>
      <c r="K57" s="2">
        <f t="shared" si="3"/>
        <v>2.346850733390854</v>
      </c>
      <c r="L57" s="2">
        <f t="shared" si="4"/>
        <v>144</v>
      </c>
      <c r="N57" s="37">
        <f>+'Silver conversion'!D63</f>
        <v>0.2215</v>
      </c>
      <c r="P57" s="2">
        <f t="shared" si="5"/>
        <v>0</v>
      </c>
      <c r="Q57" s="2">
        <f t="shared" si="6"/>
        <v>51.49223529411765</v>
      </c>
      <c r="R57" s="2">
        <f t="shared" si="7"/>
        <v>1.5808869715271785</v>
      </c>
      <c r="S57" s="2">
        <f t="shared" si="8"/>
        <v>0.5198274374460742</v>
      </c>
      <c r="T57" s="2">
        <f t="shared" si="9"/>
        <v>31.896</v>
      </c>
    </row>
    <row r="58" spans="1:28" ht="15">
      <c r="A58">
        <v>1757</v>
      </c>
      <c r="C58" s="2">
        <v>1991.6521739130435</v>
      </c>
      <c r="D58" s="2">
        <v>898.6666666666666</v>
      </c>
      <c r="E58" s="2">
        <v>522</v>
      </c>
      <c r="F58" s="2">
        <v>1081.2631578947369</v>
      </c>
      <c r="G58" s="2"/>
      <c r="H58" s="2">
        <f t="shared" si="0"/>
        <v>0</v>
      </c>
      <c r="I58" s="2">
        <f t="shared" si="1"/>
        <v>248.95652173913044</v>
      </c>
      <c r="J58" s="2">
        <f t="shared" si="2"/>
        <v>7.753810756399194</v>
      </c>
      <c r="K58" s="2">
        <f t="shared" si="3"/>
        <v>4.50388265746333</v>
      </c>
      <c r="L58" s="2">
        <f t="shared" si="4"/>
        <v>135.1578947368421</v>
      </c>
      <c r="M58" s="2"/>
      <c r="N58" s="37">
        <f>+'Silver conversion'!D64</f>
        <v>0.23</v>
      </c>
      <c r="O58" s="2"/>
      <c r="P58" s="2">
        <f t="shared" si="5"/>
        <v>0</v>
      </c>
      <c r="Q58" s="2">
        <f t="shared" si="6"/>
        <v>57.260000000000005</v>
      </c>
      <c r="R58" s="2">
        <f t="shared" si="7"/>
        <v>1.7833764739718145</v>
      </c>
      <c r="S58" s="2">
        <f t="shared" si="8"/>
        <v>1.0358930112165659</v>
      </c>
      <c r="T58" s="2">
        <f t="shared" si="9"/>
        <v>31.086315789473687</v>
      </c>
      <c r="U58" s="2"/>
      <c r="V58" s="2"/>
      <c r="W58" s="2"/>
      <c r="X58" s="2"/>
      <c r="Y58" s="2"/>
      <c r="Z58" s="2"/>
      <c r="AA58" s="2"/>
      <c r="AB58" s="2"/>
    </row>
    <row r="59" spans="1:20" ht="15">
      <c r="A59">
        <v>1758</v>
      </c>
      <c r="C59" s="2">
        <v>2281.6</v>
      </c>
      <c r="D59" s="2">
        <v>912</v>
      </c>
      <c r="E59" s="2">
        <v>504</v>
      </c>
      <c r="F59" s="2">
        <v>1056</v>
      </c>
      <c r="G59" s="2"/>
      <c r="H59" s="2">
        <f t="shared" si="0"/>
        <v>0</v>
      </c>
      <c r="I59" s="2">
        <f t="shared" si="1"/>
        <v>285.2</v>
      </c>
      <c r="J59" s="2">
        <f t="shared" si="2"/>
        <v>7.868852459016393</v>
      </c>
      <c r="K59" s="2">
        <f t="shared" si="3"/>
        <v>4.348576358930112</v>
      </c>
      <c r="L59" s="2">
        <f t="shared" si="4"/>
        <v>132</v>
      </c>
      <c r="N59" s="37">
        <f>+'Silver conversion'!D65</f>
        <v>0.2355</v>
      </c>
      <c r="P59" s="2">
        <f t="shared" si="5"/>
        <v>0</v>
      </c>
      <c r="Q59" s="2">
        <f t="shared" si="6"/>
        <v>67.1646</v>
      </c>
      <c r="R59" s="2">
        <f t="shared" si="7"/>
        <v>1.8531147540983606</v>
      </c>
      <c r="S59" s="2">
        <f t="shared" si="8"/>
        <v>1.0240897325280414</v>
      </c>
      <c r="T59" s="2">
        <f t="shared" si="9"/>
        <v>31.086</v>
      </c>
    </row>
    <row r="60" spans="1:22" ht="15">
      <c r="A60">
        <v>1759</v>
      </c>
      <c r="C60" s="2">
        <v>1974.4</v>
      </c>
      <c r="D60" s="2">
        <v>912</v>
      </c>
      <c r="E60" s="2">
        <v>568.8888888888889</v>
      </c>
      <c r="F60" s="2">
        <v>1063.3846153846155</v>
      </c>
      <c r="G60" s="2"/>
      <c r="H60" s="2">
        <f t="shared" si="0"/>
        <v>0</v>
      </c>
      <c r="I60" s="2">
        <f t="shared" si="1"/>
        <v>246.8</v>
      </c>
      <c r="J60" s="2">
        <f t="shared" si="2"/>
        <v>7.868852459016393</v>
      </c>
      <c r="K60" s="2">
        <f t="shared" si="3"/>
        <v>4.908445978333813</v>
      </c>
      <c r="L60" s="2">
        <f t="shared" si="4"/>
        <v>132.92307692307693</v>
      </c>
      <c r="M60" s="2"/>
      <c r="N60" s="37">
        <f>+'Silver conversion'!D66</f>
        <v>0.2385</v>
      </c>
      <c r="O60" s="2"/>
      <c r="P60" s="2">
        <f t="shared" si="5"/>
        <v>0</v>
      </c>
      <c r="Q60" s="2">
        <f t="shared" si="6"/>
        <v>58.8618</v>
      </c>
      <c r="R60" s="2">
        <f t="shared" si="7"/>
        <v>1.8767213114754098</v>
      </c>
      <c r="S60" s="2">
        <f t="shared" si="8"/>
        <v>1.1706643658326144</v>
      </c>
      <c r="T60" s="2">
        <f t="shared" si="9"/>
        <v>31.70215384615385</v>
      </c>
      <c r="U60" s="2"/>
      <c r="V60" s="2"/>
    </row>
    <row r="61" spans="1:20" ht="15">
      <c r="A61">
        <v>1760</v>
      </c>
      <c r="C61" s="2">
        <v>95</v>
      </c>
      <c r="D61" s="2">
        <v>874.6666666666666</v>
      </c>
      <c r="E61" s="2">
        <v>578.6666666666666</v>
      </c>
      <c r="F61" s="2">
        <v>1152</v>
      </c>
      <c r="G61" s="2"/>
      <c r="H61" s="2">
        <f t="shared" si="0"/>
        <v>0</v>
      </c>
      <c r="I61" s="2">
        <f t="shared" si="1"/>
        <v>11.875</v>
      </c>
      <c r="J61" s="2">
        <f t="shared" si="2"/>
        <v>7.546735691688236</v>
      </c>
      <c r="K61" s="2">
        <f t="shared" si="3"/>
        <v>4.992809893586425</v>
      </c>
      <c r="L61" s="2">
        <f t="shared" si="4"/>
        <v>144</v>
      </c>
      <c r="N61" s="37">
        <f>+'Silver conversion'!D67</f>
        <v>0.219</v>
      </c>
      <c r="P61" s="2">
        <f t="shared" si="5"/>
        <v>0</v>
      </c>
      <c r="Q61" s="2">
        <f t="shared" si="6"/>
        <v>2.600625</v>
      </c>
      <c r="R61" s="2">
        <f t="shared" si="7"/>
        <v>1.6527351164797237</v>
      </c>
      <c r="S61" s="2">
        <f t="shared" si="8"/>
        <v>1.093425366695427</v>
      </c>
      <c r="T61" s="2">
        <f t="shared" si="9"/>
        <v>31.536</v>
      </c>
    </row>
    <row r="62" spans="1:24" ht="15">
      <c r="A62">
        <v>1761</v>
      </c>
      <c r="C62" s="2">
        <v>78.08695652173913</v>
      </c>
      <c r="D62" s="2">
        <v>824</v>
      </c>
      <c r="E62" s="2">
        <v>428</v>
      </c>
      <c r="F62" s="2">
        <v>1132.8</v>
      </c>
      <c r="G62" s="2"/>
      <c r="H62" s="2">
        <f t="shared" si="0"/>
        <v>0</v>
      </c>
      <c r="I62" s="2">
        <f t="shared" si="1"/>
        <v>9.76086956521739</v>
      </c>
      <c r="J62" s="2">
        <f t="shared" si="2"/>
        <v>7.109577221742882</v>
      </c>
      <c r="K62" s="2">
        <f t="shared" si="3"/>
        <v>3.6928386540120792</v>
      </c>
      <c r="L62" s="2">
        <f t="shared" si="4"/>
        <v>141.6</v>
      </c>
      <c r="M62" s="2"/>
      <c r="N62" s="37">
        <f>+'Silver conversion'!D68</f>
        <v>0.2005</v>
      </c>
      <c r="O62" s="2"/>
      <c r="P62" s="2">
        <f t="shared" si="5"/>
        <v>0</v>
      </c>
      <c r="Q62" s="2">
        <f t="shared" si="6"/>
        <v>1.957054347826087</v>
      </c>
      <c r="R62" s="2">
        <f t="shared" si="7"/>
        <v>1.4254702329594477</v>
      </c>
      <c r="S62" s="2">
        <f t="shared" si="8"/>
        <v>0.7404141501294219</v>
      </c>
      <c r="T62" s="2">
        <f t="shared" si="9"/>
        <v>28.390800000000002</v>
      </c>
      <c r="U62" s="2"/>
      <c r="V62" s="2"/>
      <c r="W62" s="2"/>
      <c r="X62" s="2"/>
    </row>
    <row r="63" spans="1:31" ht="15">
      <c r="A63">
        <v>1762</v>
      </c>
      <c r="C63" s="2">
        <v>88.58823529411765</v>
      </c>
      <c r="D63" s="2">
        <v>816</v>
      </c>
      <c r="E63" s="2">
        <v>416</v>
      </c>
      <c r="F63" s="2">
        <v>1112.7272727272727</v>
      </c>
      <c r="G63" s="2"/>
      <c r="H63" s="2">
        <f t="shared" si="0"/>
        <v>0</v>
      </c>
      <c r="I63" s="2">
        <f t="shared" si="1"/>
        <v>11.073529411764707</v>
      </c>
      <c r="J63" s="2">
        <f t="shared" si="2"/>
        <v>7.040552200172562</v>
      </c>
      <c r="K63" s="2">
        <f t="shared" si="3"/>
        <v>3.5893011216566</v>
      </c>
      <c r="L63" s="2">
        <f t="shared" si="4"/>
        <v>139.0909090909091</v>
      </c>
      <c r="M63" s="2"/>
      <c r="N63" s="37">
        <f>+'Silver conversion'!D69</f>
        <v>0.203</v>
      </c>
      <c r="O63" s="2"/>
      <c r="P63" s="2">
        <f t="shared" si="5"/>
        <v>0</v>
      </c>
      <c r="Q63" s="2">
        <f t="shared" si="6"/>
        <v>2.2479264705882356</v>
      </c>
      <c r="R63" s="2">
        <f t="shared" si="7"/>
        <v>1.4292320966350303</v>
      </c>
      <c r="S63" s="2">
        <f t="shared" si="8"/>
        <v>0.7286281276962899</v>
      </c>
      <c r="T63" s="2">
        <f t="shared" si="9"/>
        <v>28.235454545454548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25" ht="15">
      <c r="A64">
        <v>1763</v>
      </c>
      <c r="C64" s="2">
        <v>111.42857142857143</v>
      </c>
      <c r="D64" s="2">
        <v>762.6666666666666</v>
      </c>
      <c r="E64" s="2">
        <v>416</v>
      </c>
      <c r="F64" s="2">
        <v>1194</v>
      </c>
      <c r="G64" s="2"/>
      <c r="H64" s="2">
        <f t="shared" si="0"/>
        <v>0</v>
      </c>
      <c r="I64" s="2">
        <f t="shared" si="1"/>
        <v>13.928571428571429</v>
      </c>
      <c r="J64" s="2">
        <f t="shared" si="2"/>
        <v>6.580385389703767</v>
      </c>
      <c r="K64" s="2">
        <f t="shared" si="3"/>
        <v>3.5893011216566</v>
      </c>
      <c r="L64" s="2">
        <f t="shared" si="4"/>
        <v>149.25</v>
      </c>
      <c r="M64" s="2"/>
      <c r="N64" s="37">
        <f>+'Silver conversion'!D70</f>
        <v>0.2075</v>
      </c>
      <c r="O64" s="2"/>
      <c r="P64" s="2">
        <f t="shared" si="5"/>
        <v>0</v>
      </c>
      <c r="Q64" s="2">
        <f t="shared" si="6"/>
        <v>2.8901785714285713</v>
      </c>
      <c r="R64" s="2">
        <f t="shared" si="7"/>
        <v>1.3654299683635316</v>
      </c>
      <c r="S64" s="2">
        <f t="shared" si="8"/>
        <v>0.7447799827437445</v>
      </c>
      <c r="T64" s="2">
        <f t="shared" si="9"/>
        <v>30.969375</v>
      </c>
      <c r="U64" s="2"/>
      <c r="V64" s="2"/>
      <c r="W64" s="2"/>
      <c r="X64" s="2"/>
      <c r="Y64" s="2"/>
    </row>
    <row r="65" spans="1:23" ht="15">
      <c r="A65">
        <v>1764</v>
      </c>
      <c r="C65" s="2">
        <v>121.71428571428571</v>
      </c>
      <c r="D65" s="2">
        <v>928</v>
      </c>
      <c r="E65" s="2">
        <v>567.3846153846154</v>
      </c>
      <c r="F65" s="2">
        <v>1105.142857142857</v>
      </c>
      <c r="G65" s="2"/>
      <c r="H65" s="2">
        <f t="shared" si="0"/>
        <v>0</v>
      </c>
      <c r="I65" s="2">
        <f t="shared" si="1"/>
        <v>15.214285714285714</v>
      </c>
      <c r="J65" s="2">
        <f t="shared" si="2"/>
        <v>8.00690250215703</v>
      </c>
      <c r="K65" s="2">
        <f t="shared" si="3"/>
        <v>4.895466914448795</v>
      </c>
      <c r="L65" s="2">
        <f t="shared" si="4"/>
        <v>138.14285714285714</v>
      </c>
      <c r="M65" s="2"/>
      <c r="N65" s="37">
        <f>+'Silver conversion'!D71</f>
        <v>0.2015</v>
      </c>
      <c r="O65" s="2"/>
      <c r="P65" s="2">
        <f t="shared" si="5"/>
        <v>0</v>
      </c>
      <c r="Q65" s="2">
        <f t="shared" si="6"/>
        <v>3.0656785714285713</v>
      </c>
      <c r="R65" s="2">
        <f t="shared" si="7"/>
        <v>1.6133908541846418</v>
      </c>
      <c r="S65" s="2">
        <f t="shared" si="8"/>
        <v>0.9864365832614322</v>
      </c>
      <c r="T65" s="2">
        <f t="shared" si="9"/>
        <v>27.835785714285716</v>
      </c>
      <c r="U65" s="2"/>
      <c r="V65" s="2"/>
      <c r="W65" s="2"/>
    </row>
    <row r="66" spans="1:33" ht="15">
      <c r="A66">
        <v>1765</v>
      </c>
      <c r="C66" s="2">
        <v>120.16666666666667</v>
      </c>
      <c r="D66" s="2">
        <v>928</v>
      </c>
      <c r="E66" s="2">
        <v>640</v>
      </c>
      <c r="F66" s="2">
        <v>1130.6666666666667</v>
      </c>
      <c r="G66" s="2"/>
      <c r="H66" s="2">
        <f t="shared" si="0"/>
        <v>0</v>
      </c>
      <c r="I66" s="2">
        <f t="shared" si="1"/>
        <v>15.020833333333334</v>
      </c>
      <c r="J66" s="2">
        <f t="shared" si="2"/>
        <v>8.00690250215703</v>
      </c>
      <c r="K66" s="2">
        <f t="shared" si="3"/>
        <v>5.522001725625539</v>
      </c>
      <c r="L66" s="2">
        <f t="shared" si="4"/>
        <v>141.33333333333334</v>
      </c>
      <c r="M66" s="2"/>
      <c r="N66" s="37">
        <f>+'Silver conversion'!D72</f>
        <v>0.211</v>
      </c>
      <c r="O66" s="2"/>
      <c r="P66" s="2">
        <f t="shared" si="5"/>
        <v>0</v>
      </c>
      <c r="Q66" s="2">
        <f t="shared" si="6"/>
        <v>3.169395833333333</v>
      </c>
      <c r="R66" s="2">
        <f t="shared" si="7"/>
        <v>1.6894564279551334</v>
      </c>
      <c r="S66" s="2">
        <f t="shared" si="8"/>
        <v>1.1651423641069887</v>
      </c>
      <c r="T66" s="2">
        <f t="shared" si="9"/>
        <v>29.821333333333335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20" ht="15">
      <c r="A67">
        <v>1766</v>
      </c>
      <c r="C67" s="2">
        <v>104</v>
      </c>
      <c r="D67" s="2">
        <v>960</v>
      </c>
      <c r="E67" s="2">
        <v>546.9090909090909</v>
      </c>
      <c r="F67" s="2">
        <v>1056</v>
      </c>
      <c r="G67" s="2"/>
      <c r="H67" s="2">
        <f t="shared" si="0"/>
        <v>0</v>
      </c>
      <c r="I67" s="2">
        <f t="shared" si="1"/>
        <v>13</v>
      </c>
      <c r="J67" s="2">
        <f t="shared" si="2"/>
        <v>8.283002588438308</v>
      </c>
      <c r="K67" s="2">
        <f t="shared" si="3"/>
        <v>4.718801474625461</v>
      </c>
      <c r="L67" s="2">
        <f t="shared" si="4"/>
        <v>132</v>
      </c>
      <c r="N67" s="37">
        <f>+'Silver conversion'!D73</f>
        <v>0.217</v>
      </c>
      <c r="P67" s="2">
        <f t="shared" si="5"/>
        <v>0</v>
      </c>
      <c r="Q67" s="2">
        <f t="shared" si="6"/>
        <v>2.821</v>
      </c>
      <c r="R67" s="2">
        <f t="shared" si="7"/>
        <v>1.7974115616911128</v>
      </c>
      <c r="S67" s="2">
        <f t="shared" si="8"/>
        <v>1.023979919993725</v>
      </c>
      <c r="T67" s="2">
        <f t="shared" si="9"/>
        <v>28.644</v>
      </c>
    </row>
    <row r="68" spans="1:20" ht="15">
      <c r="A68">
        <v>1767</v>
      </c>
      <c r="C68" s="2">
        <v>100</v>
      </c>
      <c r="D68" s="2">
        <v>906.6666666666666</v>
      </c>
      <c r="E68" s="2">
        <v>592</v>
      </c>
      <c r="F68" s="2">
        <v>1056</v>
      </c>
      <c r="G68" s="2"/>
      <c r="H68" s="2">
        <f t="shared" si="0"/>
        <v>0</v>
      </c>
      <c r="I68" s="2">
        <f t="shared" si="1"/>
        <v>12.5</v>
      </c>
      <c r="J68" s="2">
        <f t="shared" si="2"/>
        <v>7.822835777969513</v>
      </c>
      <c r="K68" s="2">
        <f t="shared" si="3"/>
        <v>5.1078515962036235</v>
      </c>
      <c r="L68" s="2">
        <f t="shared" si="4"/>
        <v>132</v>
      </c>
      <c r="N68" s="37">
        <f>+'Silver conversion'!D74</f>
        <v>0.2155</v>
      </c>
      <c r="P68" s="2">
        <f t="shared" si="5"/>
        <v>0</v>
      </c>
      <c r="Q68" s="2">
        <f t="shared" si="6"/>
        <v>2.69375</v>
      </c>
      <c r="R68" s="2">
        <f t="shared" si="7"/>
        <v>1.68582111015243</v>
      </c>
      <c r="S68" s="2">
        <f t="shared" si="8"/>
        <v>1.1007420189818808</v>
      </c>
      <c r="T68" s="2">
        <f t="shared" si="9"/>
        <v>28.445999999999998</v>
      </c>
    </row>
    <row r="69" spans="1:33" ht="15">
      <c r="A69">
        <v>1768</v>
      </c>
      <c r="C69" s="2">
        <v>103.6</v>
      </c>
      <c r="D69" s="2">
        <v>1008</v>
      </c>
      <c r="E69" s="2">
        <v>631.7333333333333</v>
      </c>
      <c r="F69" s="2">
        <v>1104</v>
      </c>
      <c r="G69" s="2"/>
      <c r="H69" s="2">
        <f t="shared" si="0"/>
        <v>0</v>
      </c>
      <c r="I69" s="2">
        <f t="shared" si="1"/>
        <v>12.95</v>
      </c>
      <c r="J69" s="2">
        <f t="shared" si="2"/>
        <v>8.697152717860224</v>
      </c>
      <c r="K69" s="2">
        <f t="shared" si="3"/>
        <v>5.450675870002876</v>
      </c>
      <c r="L69" s="2">
        <f t="shared" si="4"/>
        <v>138</v>
      </c>
      <c r="M69" s="2"/>
      <c r="N69" s="37">
        <f>+'Silver conversion'!D75</f>
        <v>0.208</v>
      </c>
      <c r="O69" s="2"/>
      <c r="P69" s="2">
        <f t="shared" si="5"/>
        <v>0</v>
      </c>
      <c r="Q69" s="2">
        <f t="shared" si="6"/>
        <v>2.6935999999999996</v>
      </c>
      <c r="R69" s="2">
        <f t="shared" si="7"/>
        <v>1.8090077653149264</v>
      </c>
      <c r="S69" s="2">
        <f t="shared" si="8"/>
        <v>1.1337405809605983</v>
      </c>
      <c r="T69" s="2">
        <f t="shared" si="9"/>
        <v>28.703999999999997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28" ht="15">
      <c r="A70">
        <v>1769</v>
      </c>
      <c r="C70" s="2">
        <v>110.11764705882354</v>
      </c>
      <c r="D70" s="2">
        <v>1014</v>
      </c>
      <c r="E70" s="2">
        <v>440.72727272727275</v>
      </c>
      <c r="F70" s="2">
        <v>1222.7368421052631</v>
      </c>
      <c r="G70" s="2"/>
      <c r="H70" s="2">
        <f t="shared" si="0"/>
        <v>0</v>
      </c>
      <c r="I70" s="2">
        <f t="shared" si="1"/>
        <v>13.764705882352942</v>
      </c>
      <c r="J70" s="2">
        <f t="shared" si="2"/>
        <v>8.748921484037963</v>
      </c>
      <c r="K70" s="2">
        <f t="shared" si="3"/>
        <v>3.8026511883284964</v>
      </c>
      <c r="L70" s="2">
        <f t="shared" si="4"/>
        <v>152.8421052631579</v>
      </c>
      <c r="M70" s="2"/>
      <c r="N70" s="37">
        <f>+'Silver conversion'!D76</f>
        <v>0.206</v>
      </c>
      <c r="O70" s="2"/>
      <c r="P70" s="2">
        <f t="shared" si="5"/>
        <v>0</v>
      </c>
      <c r="Q70" s="2">
        <f t="shared" si="6"/>
        <v>2.835529411764706</v>
      </c>
      <c r="R70" s="2">
        <f t="shared" si="7"/>
        <v>1.8022778257118202</v>
      </c>
      <c r="S70" s="2">
        <f t="shared" si="8"/>
        <v>0.7833461447956702</v>
      </c>
      <c r="T70" s="2">
        <f t="shared" si="9"/>
        <v>31.485473684210525</v>
      </c>
      <c r="U70" s="2"/>
      <c r="V70" s="2"/>
      <c r="W70" s="2"/>
      <c r="X70" s="2"/>
      <c r="Y70" s="2"/>
      <c r="Z70" s="2"/>
      <c r="AA70" s="2"/>
      <c r="AB70" s="2"/>
    </row>
    <row r="71" spans="1:30" ht="15">
      <c r="A71">
        <v>1770</v>
      </c>
      <c r="C71" s="2">
        <v>112</v>
      </c>
      <c r="D71" s="2">
        <v>1012.3636363636364</v>
      </c>
      <c r="E71" s="2">
        <v>520</v>
      </c>
      <c r="F71" s="2">
        <v>1398.857142857143</v>
      </c>
      <c r="G71" s="2"/>
      <c r="H71" s="2">
        <f t="shared" si="0"/>
        <v>0</v>
      </c>
      <c r="I71" s="2">
        <f t="shared" si="1"/>
        <v>14</v>
      </c>
      <c r="J71" s="2">
        <f t="shared" si="2"/>
        <v>8.734802729625853</v>
      </c>
      <c r="K71" s="2">
        <f t="shared" si="3"/>
        <v>4.48662640207075</v>
      </c>
      <c r="L71" s="2">
        <f t="shared" si="4"/>
        <v>174.85714285714286</v>
      </c>
      <c r="M71" s="2"/>
      <c r="N71" s="37">
        <f>+'Silver conversion'!D77</f>
        <v>0.207</v>
      </c>
      <c r="O71" s="2"/>
      <c r="P71" s="2">
        <f t="shared" si="5"/>
        <v>0</v>
      </c>
      <c r="Q71" s="2">
        <f t="shared" si="6"/>
        <v>2.8979999999999997</v>
      </c>
      <c r="R71" s="2">
        <f t="shared" si="7"/>
        <v>1.8081041650325516</v>
      </c>
      <c r="S71" s="2">
        <f t="shared" si="8"/>
        <v>0.9287316652286453</v>
      </c>
      <c r="T71" s="2">
        <f t="shared" si="9"/>
        <v>36.19542857142857</v>
      </c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3" ht="15">
      <c r="A72">
        <v>1771</v>
      </c>
      <c r="C72" s="2">
        <v>137.83333333333334</v>
      </c>
      <c r="D72" s="2">
        <v>1008</v>
      </c>
      <c r="E72" s="2">
        <v>528</v>
      </c>
      <c r="F72" s="2">
        <v>1464</v>
      </c>
      <c r="G72" s="2"/>
      <c r="H72" s="2">
        <f t="shared" si="0"/>
        <v>0</v>
      </c>
      <c r="I72" s="2">
        <f t="shared" si="1"/>
        <v>17.229166666666668</v>
      </c>
      <c r="J72" s="2">
        <f t="shared" si="2"/>
        <v>8.697152717860224</v>
      </c>
      <c r="K72" s="2">
        <f t="shared" si="3"/>
        <v>4.55565142364107</v>
      </c>
      <c r="L72" s="2">
        <f t="shared" si="4"/>
        <v>183</v>
      </c>
      <c r="M72" s="2"/>
      <c r="N72" s="37">
        <f>+'Silver conversion'!D78</f>
        <v>0.204</v>
      </c>
      <c r="O72" s="2"/>
      <c r="P72" s="2">
        <f t="shared" si="5"/>
        <v>0</v>
      </c>
      <c r="Q72" s="2">
        <f t="shared" si="6"/>
        <v>3.51475</v>
      </c>
      <c r="R72" s="2">
        <f t="shared" si="7"/>
        <v>1.7742191544434855</v>
      </c>
      <c r="S72" s="2">
        <f t="shared" si="8"/>
        <v>0.9293528904227782</v>
      </c>
      <c r="T72" s="2">
        <f t="shared" si="9"/>
        <v>37.332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>
        <v>1772</v>
      </c>
      <c r="C73" s="2">
        <v>148</v>
      </c>
      <c r="D73" s="2">
        <v>1008</v>
      </c>
      <c r="E73" s="2">
        <v>605.2173913043479</v>
      </c>
      <c r="F73" s="2">
        <v>1552</v>
      </c>
      <c r="G73" s="2"/>
      <c r="H73" s="2">
        <f t="shared" si="0"/>
        <v>0</v>
      </c>
      <c r="I73" s="2">
        <f t="shared" si="1"/>
        <v>18.5</v>
      </c>
      <c r="J73" s="2">
        <f t="shared" si="2"/>
        <v>8.697152717860224</v>
      </c>
      <c r="K73" s="2">
        <f t="shared" si="3"/>
        <v>5.221892936189369</v>
      </c>
      <c r="L73" s="2">
        <f t="shared" si="4"/>
        <v>194</v>
      </c>
      <c r="M73" s="2"/>
      <c r="N73" s="37">
        <f>+'Silver conversion'!D79</f>
        <v>0.203</v>
      </c>
      <c r="O73" s="2"/>
      <c r="P73" s="2">
        <f t="shared" si="5"/>
        <v>0</v>
      </c>
      <c r="Q73" s="2">
        <f t="shared" si="6"/>
        <v>3.7555</v>
      </c>
      <c r="R73" s="2">
        <f t="shared" si="7"/>
        <v>1.7655220017256255</v>
      </c>
      <c r="S73" s="2">
        <f t="shared" si="8"/>
        <v>1.060044266046442</v>
      </c>
      <c r="T73" s="2">
        <f t="shared" si="9"/>
        <v>39.382000000000005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>
        <v>1773</v>
      </c>
      <c r="C74" s="2">
        <v>138.66666666666666</v>
      </c>
      <c r="D74" s="2">
        <v>1008</v>
      </c>
      <c r="E74" s="2">
        <v>648</v>
      </c>
      <c r="F74" s="2">
        <v>1268</v>
      </c>
      <c r="G74" s="2"/>
      <c r="H74" s="2">
        <f t="shared" si="0"/>
        <v>0</v>
      </c>
      <c r="I74" s="2">
        <f t="shared" si="1"/>
        <v>17.333333333333332</v>
      </c>
      <c r="J74" s="2">
        <f t="shared" si="2"/>
        <v>8.697152717860224</v>
      </c>
      <c r="K74" s="2">
        <f t="shared" si="3"/>
        <v>5.591026747195858</v>
      </c>
      <c r="L74" s="2">
        <f t="shared" si="4"/>
        <v>158.5</v>
      </c>
      <c r="M74" s="2"/>
      <c r="N74" s="37">
        <f>+'Silver conversion'!D80</f>
        <v>0.198</v>
      </c>
      <c r="O74" s="2"/>
      <c r="P74" s="2">
        <f t="shared" si="5"/>
        <v>0</v>
      </c>
      <c r="Q74" s="2">
        <f t="shared" si="6"/>
        <v>3.432</v>
      </c>
      <c r="R74" s="2">
        <f t="shared" si="7"/>
        <v>1.7220362381363243</v>
      </c>
      <c r="S74" s="2">
        <f t="shared" si="8"/>
        <v>1.10702329594478</v>
      </c>
      <c r="T74" s="2">
        <f t="shared" si="9"/>
        <v>31.383000000000003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>
        <v>1774</v>
      </c>
      <c r="C75" s="2">
        <v>106.66666666666667</v>
      </c>
      <c r="D75" s="2">
        <v>1008</v>
      </c>
      <c r="E75" s="2">
        <v>441.6</v>
      </c>
      <c r="F75" s="2">
        <v>1416</v>
      </c>
      <c r="G75" s="2"/>
      <c r="H75" s="2">
        <f t="shared" si="0"/>
        <v>0</v>
      </c>
      <c r="I75" s="2">
        <f t="shared" si="1"/>
        <v>13.333333333333334</v>
      </c>
      <c r="J75" s="2">
        <f t="shared" si="2"/>
        <v>8.697152717860224</v>
      </c>
      <c r="K75" s="2">
        <f t="shared" si="3"/>
        <v>3.810181190681622</v>
      </c>
      <c r="L75" s="2">
        <f t="shared" si="4"/>
        <v>177</v>
      </c>
      <c r="M75" s="2"/>
      <c r="N75" s="37">
        <f>+'Silver conversion'!D81</f>
        <v>0.206</v>
      </c>
      <c r="O75" s="2"/>
      <c r="P75" s="2">
        <f t="shared" si="5"/>
        <v>0</v>
      </c>
      <c r="Q75" s="2">
        <f t="shared" si="6"/>
        <v>2.7466666666666666</v>
      </c>
      <c r="R75" s="2">
        <f t="shared" si="7"/>
        <v>1.791613459879206</v>
      </c>
      <c r="S75" s="2">
        <f t="shared" si="8"/>
        <v>0.7848973252804141</v>
      </c>
      <c r="T75" s="2">
        <f t="shared" si="9"/>
        <v>36.461999999999996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20" ht="15">
      <c r="A76">
        <v>1775</v>
      </c>
      <c r="C76" s="2">
        <v>89.33333333333333</v>
      </c>
      <c r="D76" s="2">
        <v>960</v>
      </c>
      <c r="E76" s="2">
        <v>480</v>
      </c>
      <c r="F76" s="2">
        <v>1632</v>
      </c>
      <c r="G76" s="2"/>
      <c r="H76" s="2">
        <f t="shared" si="0"/>
        <v>0</v>
      </c>
      <c r="I76" s="2">
        <f t="shared" si="1"/>
        <v>11.166666666666666</v>
      </c>
      <c r="J76" s="2">
        <f t="shared" si="2"/>
        <v>8.283002588438308</v>
      </c>
      <c r="K76" s="2">
        <f t="shared" si="3"/>
        <v>4.141501294219154</v>
      </c>
      <c r="L76" s="2">
        <f t="shared" si="4"/>
        <v>204</v>
      </c>
      <c r="N76" s="37">
        <f>+'Silver conversion'!D82</f>
        <v>0.213</v>
      </c>
      <c r="P76" s="2">
        <f t="shared" si="5"/>
        <v>0</v>
      </c>
      <c r="Q76" s="2">
        <f t="shared" si="6"/>
        <v>2.3785</v>
      </c>
      <c r="R76" s="2">
        <f t="shared" si="7"/>
        <v>1.7642795513373595</v>
      </c>
      <c r="S76" s="2">
        <f t="shared" si="8"/>
        <v>0.8821397756686797</v>
      </c>
      <c r="T76" s="2">
        <f t="shared" si="9"/>
        <v>43.452</v>
      </c>
    </row>
    <row r="77" spans="1:20" ht="15">
      <c r="A77">
        <v>1776</v>
      </c>
      <c r="C77" s="2">
        <v>92.44444444444444</v>
      </c>
      <c r="D77" s="2">
        <v>1002.6666666666666</v>
      </c>
      <c r="E77" s="2">
        <v>480</v>
      </c>
      <c r="F77" s="2">
        <v>1632</v>
      </c>
      <c r="G77" s="2"/>
      <c r="H77" s="2">
        <f t="shared" si="0"/>
        <v>0</v>
      </c>
      <c r="I77" s="2">
        <f t="shared" si="1"/>
        <v>11.555555555555555</v>
      </c>
      <c r="J77" s="2">
        <f t="shared" si="2"/>
        <v>8.651136036813345</v>
      </c>
      <c r="K77" s="2">
        <f t="shared" si="3"/>
        <v>4.141501294219154</v>
      </c>
      <c r="L77" s="2">
        <f t="shared" si="4"/>
        <v>204</v>
      </c>
      <c r="N77" s="37">
        <f>+'Silver conversion'!D83</f>
        <v>0.2125</v>
      </c>
      <c r="P77" s="2">
        <f t="shared" si="5"/>
        <v>0</v>
      </c>
      <c r="Q77" s="2">
        <f t="shared" si="6"/>
        <v>2.4555555555555553</v>
      </c>
      <c r="R77" s="2">
        <f t="shared" si="7"/>
        <v>1.8383664078228357</v>
      </c>
      <c r="S77" s="2">
        <f t="shared" si="8"/>
        <v>0.8800690250215701</v>
      </c>
      <c r="T77" s="2">
        <f t="shared" si="9"/>
        <v>43.35</v>
      </c>
    </row>
    <row r="78" spans="1:20" ht="15">
      <c r="A78">
        <v>1777</v>
      </c>
      <c r="C78" s="2">
        <v>100</v>
      </c>
      <c r="D78" s="2">
        <v>1104</v>
      </c>
      <c r="E78" s="2">
        <v>576</v>
      </c>
      <c r="F78" s="2">
        <v>1632</v>
      </c>
      <c r="G78" s="2"/>
      <c r="H78" s="2">
        <f aca="true" t="shared" si="10" ref="H78:H101">+B78/115.9</f>
        <v>0</v>
      </c>
      <c r="I78" s="2">
        <f aca="true" t="shared" si="11" ref="I78:I101">+C78/8</f>
        <v>12.5</v>
      </c>
      <c r="J78" s="2">
        <f aca="true" t="shared" si="12" ref="J78:J101">+D78/115.9</f>
        <v>9.525452976704054</v>
      </c>
      <c r="K78" s="2">
        <f aca="true" t="shared" si="13" ref="K78:K101">+E78/115.9</f>
        <v>4.969801553062985</v>
      </c>
      <c r="L78" s="2">
        <f aca="true" t="shared" si="14" ref="L78:L101">+F78/8</f>
        <v>204</v>
      </c>
      <c r="N78" s="37">
        <f>+'Silver conversion'!D84</f>
        <v>0.213</v>
      </c>
      <c r="P78" s="2">
        <f aca="true" t="shared" si="15" ref="P78:P101">+H78*$N78</f>
        <v>0</v>
      </c>
      <c r="Q78" s="2">
        <f aca="true" t="shared" si="16" ref="Q78:Q101">+I78*$N78</f>
        <v>2.6625</v>
      </c>
      <c r="R78" s="2">
        <f aca="true" t="shared" si="17" ref="R78:R101">+J78*$N78</f>
        <v>2.0289214840379635</v>
      </c>
      <c r="S78" s="2">
        <f aca="true" t="shared" si="18" ref="S78:S101">+K78*$N78</f>
        <v>1.0585677308024157</v>
      </c>
      <c r="T78" s="2">
        <f aca="true" t="shared" si="19" ref="T78:T101">+L78*$N78</f>
        <v>43.452</v>
      </c>
    </row>
    <row r="79" spans="1:20" ht="15">
      <c r="A79">
        <v>1778</v>
      </c>
      <c r="C79" s="2">
        <v>108</v>
      </c>
      <c r="D79" s="2"/>
      <c r="E79" s="2">
        <v>576</v>
      </c>
      <c r="F79" s="2">
        <v>1776</v>
      </c>
      <c r="G79" s="2"/>
      <c r="H79" s="2">
        <f t="shared" si="10"/>
        <v>0</v>
      </c>
      <c r="I79" s="2">
        <f t="shared" si="11"/>
        <v>13.5</v>
      </c>
      <c r="J79" s="2">
        <f t="shared" si="12"/>
        <v>0</v>
      </c>
      <c r="K79" s="2">
        <f t="shared" si="13"/>
        <v>4.969801553062985</v>
      </c>
      <c r="L79" s="2">
        <f t="shared" si="14"/>
        <v>222</v>
      </c>
      <c r="N79" s="37">
        <f>+'Silver conversion'!D85</f>
        <v>0.2115</v>
      </c>
      <c r="P79" s="2">
        <f t="shared" si="15"/>
        <v>0</v>
      </c>
      <c r="Q79" s="2">
        <f t="shared" si="16"/>
        <v>2.85525</v>
      </c>
      <c r="R79" s="2">
        <f t="shared" si="17"/>
        <v>0</v>
      </c>
      <c r="S79" s="2">
        <f t="shared" si="18"/>
        <v>1.0511130284728214</v>
      </c>
      <c r="T79" s="2">
        <f t="shared" si="19"/>
        <v>46.952999999999996</v>
      </c>
    </row>
    <row r="80" spans="1:29" ht="15">
      <c r="A80">
        <v>1779</v>
      </c>
      <c r="C80" s="2">
        <v>107.07692307692308</v>
      </c>
      <c r="D80" s="2"/>
      <c r="E80" s="2">
        <v>522.9473684210526</v>
      </c>
      <c r="F80" s="2">
        <v>1819.2</v>
      </c>
      <c r="G80" s="2"/>
      <c r="H80" s="2">
        <f t="shared" si="10"/>
        <v>0</v>
      </c>
      <c r="I80" s="2">
        <f t="shared" si="11"/>
        <v>13.384615384615385</v>
      </c>
      <c r="J80" s="2">
        <f t="shared" si="12"/>
        <v>0</v>
      </c>
      <c r="K80" s="2">
        <f t="shared" si="13"/>
        <v>4.512056673175604</v>
      </c>
      <c r="L80" s="2">
        <f t="shared" si="14"/>
        <v>227.4</v>
      </c>
      <c r="M80" s="2"/>
      <c r="N80" s="37">
        <f>+'Silver conversion'!D86</f>
        <v>0.205</v>
      </c>
      <c r="O80" s="2"/>
      <c r="P80" s="2">
        <f t="shared" si="15"/>
        <v>0</v>
      </c>
      <c r="Q80" s="2">
        <f t="shared" si="16"/>
        <v>2.7438461538461536</v>
      </c>
      <c r="R80" s="2">
        <f t="shared" si="17"/>
        <v>0</v>
      </c>
      <c r="S80" s="2">
        <f t="shared" si="18"/>
        <v>0.9249716180009988</v>
      </c>
      <c r="T80" s="2">
        <f t="shared" si="19"/>
        <v>46.617</v>
      </c>
      <c r="U80" s="2"/>
      <c r="V80" s="2"/>
      <c r="W80" s="2"/>
      <c r="X80" s="2"/>
      <c r="Y80" s="2"/>
      <c r="Z80" s="2"/>
      <c r="AA80" s="2"/>
      <c r="AB80" s="2"/>
      <c r="AC80" s="2"/>
    </row>
    <row r="81" spans="1:33" ht="15">
      <c r="A81">
        <v>1780</v>
      </c>
      <c r="C81" s="2">
        <v>109.6</v>
      </c>
      <c r="D81" s="2"/>
      <c r="E81" s="2">
        <v>593.2307692307693</v>
      </c>
      <c r="F81" s="2">
        <v>2312</v>
      </c>
      <c r="G81" s="2"/>
      <c r="H81" s="2">
        <f t="shared" si="10"/>
        <v>0</v>
      </c>
      <c r="I81" s="2">
        <f t="shared" si="11"/>
        <v>13.7</v>
      </c>
      <c r="J81" s="2">
        <f t="shared" si="12"/>
        <v>0</v>
      </c>
      <c r="K81" s="2">
        <f t="shared" si="13"/>
        <v>5.118470830291366</v>
      </c>
      <c r="L81" s="2">
        <f t="shared" si="14"/>
        <v>289</v>
      </c>
      <c r="M81" s="2"/>
      <c r="N81" s="37">
        <f>+'Silver conversion'!D87</f>
        <v>0.205</v>
      </c>
      <c r="O81" s="2"/>
      <c r="P81" s="2">
        <f t="shared" si="15"/>
        <v>0</v>
      </c>
      <c r="Q81" s="2">
        <f t="shared" si="16"/>
        <v>2.8084999999999996</v>
      </c>
      <c r="R81" s="2">
        <f t="shared" si="17"/>
        <v>0</v>
      </c>
      <c r="S81" s="2">
        <f t="shared" si="18"/>
        <v>1.04928652020973</v>
      </c>
      <c r="T81" s="2">
        <f t="shared" si="19"/>
        <v>59.245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1" ht="15">
      <c r="A82">
        <v>1781</v>
      </c>
      <c r="C82" s="2">
        <v>126.18181818181819</v>
      </c>
      <c r="D82" s="2"/>
      <c r="E82" s="2">
        <v>632</v>
      </c>
      <c r="F82" s="2">
        <v>2618.181818181818</v>
      </c>
      <c r="G82" s="2"/>
      <c r="H82" s="2">
        <f t="shared" si="10"/>
        <v>0</v>
      </c>
      <c r="I82" s="2">
        <f t="shared" si="11"/>
        <v>15.772727272727273</v>
      </c>
      <c r="J82" s="2">
        <f t="shared" si="12"/>
        <v>0</v>
      </c>
      <c r="K82" s="2">
        <f t="shared" si="13"/>
        <v>5.45297670405522</v>
      </c>
      <c r="L82" s="2">
        <f t="shared" si="14"/>
        <v>327.27272727272725</v>
      </c>
      <c r="M82" s="2"/>
      <c r="N82" s="37">
        <f>+'Silver conversion'!D88</f>
        <v>0.203</v>
      </c>
      <c r="O82" s="2"/>
      <c r="P82" s="2">
        <f t="shared" si="15"/>
        <v>0</v>
      </c>
      <c r="Q82" s="2">
        <f t="shared" si="16"/>
        <v>3.201863636363637</v>
      </c>
      <c r="R82" s="2">
        <f t="shared" si="17"/>
        <v>0</v>
      </c>
      <c r="S82" s="2">
        <f t="shared" si="18"/>
        <v>1.1069542709232096</v>
      </c>
      <c r="T82" s="2">
        <f t="shared" si="19"/>
        <v>66.43636363636364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20" ht="15">
      <c r="A83">
        <v>1782</v>
      </c>
      <c r="C83" s="2">
        <v>156.26666666666668</v>
      </c>
      <c r="D83" s="2">
        <v>1520</v>
      </c>
      <c r="E83" s="2">
        <v>689.6842105263158</v>
      </c>
      <c r="F83" s="2">
        <v>2784</v>
      </c>
      <c r="G83" s="2"/>
      <c r="H83" s="2">
        <f t="shared" si="10"/>
        <v>0</v>
      </c>
      <c r="I83" s="2">
        <f t="shared" si="11"/>
        <v>19.533333333333335</v>
      </c>
      <c r="J83" s="2">
        <f t="shared" si="12"/>
        <v>13.114754098360654</v>
      </c>
      <c r="K83" s="2">
        <f t="shared" si="13"/>
        <v>5.950683438535943</v>
      </c>
      <c r="L83" s="2">
        <f t="shared" si="14"/>
        <v>348</v>
      </c>
      <c r="N83" s="37">
        <f>+'Silver conversion'!D89</f>
        <v>0.1945</v>
      </c>
      <c r="P83" s="2">
        <f t="shared" si="15"/>
        <v>0</v>
      </c>
      <c r="Q83" s="2">
        <f t="shared" si="16"/>
        <v>3.799233333333334</v>
      </c>
      <c r="R83" s="2">
        <f t="shared" si="17"/>
        <v>2.5508196721311474</v>
      </c>
      <c r="S83" s="2">
        <f t="shared" si="18"/>
        <v>1.157407928795241</v>
      </c>
      <c r="T83" s="2">
        <f t="shared" si="19"/>
        <v>67.686</v>
      </c>
    </row>
    <row r="84" spans="1:33" ht="15">
      <c r="A84">
        <v>1783</v>
      </c>
      <c r="C84" s="2">
        <v>159.61904761904762</v>
      </c>
      <c r="D84" s="2">
        <v>1520</v>
      </c>
      <c r="E84" s="2">
        <v>660.8</v>
      </c>
      <c r="F84" s="2">
        <v>2360</v>
      </c>
      <c r="G84" s="2"/>
      <c r="H84" s="2">
        <f t="shared" si="10"/>
        <v>0</v>
      </c>
      <c r="I84" s="2">
        <f t="shared" si="11"/>
        <v>19.952380952380953</v>
      </c>
      <c r="J84" s="2">
        <f t="shared" si="12"/>
        <v>13.114754098360654</v>
      </c>
      <c r="K84" s="2">
        <f t="shared" si="13"/>
        <v>5.701466781708368</v>
      </c>
      <c r="L84" s="2">
        <f t="shared" si="14"/>
        <v>295</v>
      </c>
      <c r="M84" s="2"/>
      <c r="N84" s="37">
        <f>+'Silver conversion'!D90</f>
        <v>0.1915</v>
      </c>
      <c r="O84" s="2"/>
      <c r="P84" s="2">
        <f t="shared" si="15"/>
        <v>0</v>
      </c>
      <c r="Q84" s="2">
        <f t="shared" si="16"/>
        <v>3.8208809523809526</v>
      </c>
      <c r="R84" s="2">
        <f t="shared" si="17"/>
        <v>2.5114754098360654</v>
      </c>
      <c r="S84" s="2">
        <f t="shared" si="18"/>
        <v>1.0918308886971526</v>
      </c>
      <c r="T84" s="2">
        <f t="shared" si="19"/>
        <v>56.4925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>
        <v>1784</v>
      </c>
      <c r="C85" s="2">
        <v>162.85714285714286</v>
      </c>
      <c r="D85" s="2"/>
      <c r="E85" s="2">
        <v>612.1739130434783</v>
      </c>
      <c r="F85" s="2">
        <v>1896</v>
      </c>
      <c r="G85" s="2"/>
      <c r="H85" s="2">
        <f t="shared" si="10"/>
        <v>0</v>
      </c>
      <c r="I85" s="2">
        <f t="shared" si="11"/>
        <v>20.357142857142858</v>
      </c>
      <c r="J85" s="2">
        <f t="shared" si="12"/>
        <v>0</v>
      </c>
      <c r="K85" s="2">
        <f t="shared" si="13"/>
        <v>5.281914694076603</v>
      </c>
      <c r="L85" s="2">
        <f t="shared" si="14"/>
        <v>237</v>
      </c>
      <c r="M85" s="2"/>
      <c r="N85" s="37">
        <f>+'Silver conversion'!D91</f>
        <v>0.191</v>
      </c>
      <c r="O85" s="2"/>
      <c r="P85" s="2">
        <f t="shared" si="15"/>
        <v>0</v>
      </c>
      <c r="Q85" s="2">
        <f t="shared" si="16"/>
        <v>3.888214285714286</v>
      </c>
      <c r="R85" s="2">
        <f t="shared" si="17"/>
        <v>0</v>
      </c>
      <c r="S85" s="2">
        <f t="shared" si="18"/>
        <v>1.0088457065686312</v>
      </c>
      <c r="T85" s="2">
        <f t="shared" si="19"/>
        <v>45.267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1" ht="15">
      <c r="A86">
        <v>1785</v>
      </c>
      <c r="C86" s="2">
        <v>160.85714285714286</v>
      </c>
      <c r="D86" s="2"/>
      <c r="E86" s="2">
        <v>537</v>
      </c>
      <c r="F86" s="2">
        <v>1850.1818181818182</v>
      </c>
      <c r="G86" s="2"/>
      <c r="H86" s="2">
        <f t="shared" si="10"/>
        <v>0</v>
      </c>
      <c r="I86" s="2">
        <f t="shared" si="11"/>
        <v>20.107142857142858</v>
      </c>
      <c r="J86" s="2">
        <f t="shared" si="12"/>
        <v>0</v>
      </c>
      <c r="K86" s="2">
        <f t="shared" si="13"/>
        <v>4.6333045729076785</v>
      </c>
      <c r="L86" s="2">
        <f t="shared" si="14"/>
        <v>231.27272727272728</v>
      </c>
      <c r="M86" s="2"/>
      <c r="N86" s="37">
        <f>+'Silver conversion'!D92</f>
        <v>0.194</v>
      </c>
      <c r="O86" s="2"/>
      <c r="P86" s="2">
        <f t="shared" si="15"/>
        <v>0</v>
      </c>
      <c r="Q86" s="2">
        <f t="shared" si="16"/>
        <v>3.9007857142857145</v>
      </c>
      <c r="R86" s="2">
        <f t="shared" si="17"/>
        <v>0</v>
      </c>
      <c r="S86" s="2">
        <f t="shared" si="18"/>
        <v>0.8988610871440896</v>
      </c>
      <c r="T86" s="2">
        <f t="shared" si="19"/>
        <v>44.8669090909091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20" ht="15">
      <c r="A87">
        <v>1786</v>
      </c>
      <c r="C87" s="2">
        <v>170</v>
      </c>
      <c r="D87" s="2"/>
      <c r="E87" s="2">
        <v>592</v>
      </c>
      <c r="F87" s="2">
        <v>2112</v>
      </c>
      <c r="G87" s="2"/>
      <c r="H87" s="2">
        <f t="shared" si="10"/>
        <v>0</v>
      </c>
      <c r="I87" s="2">
        <f t="shared" si="11"/>
        <v>21.25</v>
      </c>
      <c r="J87" s="2">
        <f t="shared" si="12"/>
        <v>0</v>
      </c>
      <c r="K87" s="2">
        <f t="shared" si="13"/>
        <v>5.1078515962036235</v>
      </c>
      <c r="L87" s="2">
        <f t="shared" si="14"/>
        <v>264</v>
      </c>
      <c r="N87" s="37">
        <f>+'Silver conversion'!D93</f>
        <v>0.1915</v>
      </c>
      <c r="P87" s="2">
        <f t="shared" si="15"/>
        <v>0</v>
      </c>
      <c r="Q87" s="2">
        <f t="shared" si="16"/>
        <v>4.069375</v>
      </c>
      <c r="R87" s="2">
        <f t="shared" si="17"/>
        <v>0</v>
      </c>
      <c r="S87" s="2">
        <f t="shared" si="18"/>
        <v>0.978153580672994</v>
      </c>
      <c r="T87" s="2">
        <f t="shared" si="19"/>
        <v>50.556</v>
      </c>
    </row>
    <row r="88" spans="1:28" ht="15">
      <c r="A88">
        <v>1787</v>
      </c>
      <c r="C88" s="2">
        <v>157.53846153846155</v>
      </c>
      <c r="D88" s="2"/>
      <c r="E88" s="2">
        <v>656</v>
      </c>
      <c r="F88" s="2">
        <v>1581.4736842105262</v>
      </c>
      <c r="G88" s="2"/>
      <c r="H88" s="2">
        <f t="shared" si="10"/>
        <v>0</v>
      </c>
      <c r="I88" s="2">
        <f t="shared" si="11"/>
        <v>19.692307692307693</v>
      </c>
      <c r="J88" s="2">
        <f t="shared" si="12"/>
        <v>0</v>
      </c>
      <c r="K88" s="2">
        <f t="shared" si="13"/>
        <v>5.660051768766177</v>
      </c>
      <c r="L88" s="2">
        <f t="shared" si="14"/>
        <v>197.68421052631578</v>
      </c>
      <c r="M88" s="2"/>
      <c r="N88" s="37">
        <f>+'Silver conversion'!D94</f>
        <v>0.1855</v>
      </c>
      <c r="O88" s="2"/>
      <c r="P88" s="2">
        <f t="shared" si="15"/>
        <v>0</v>
      </c>
      <c r="Q88" s="2">
        <f t="shared" si="16"/>
        <v>3.652923076923077</v>
      </c>
      <c r="R88" s="2">
        <f t="shared" si="17"/>
        <v>0</v>
      </c>
      <c r="S88" s="2">
        <f t="shared" si="18"/>
        <v>1.0499396031061259</v>
      </c>
      <c r="T88" s="2">
        <f t="shared" si="19"/>
        <v>36.670421052631575</v>
      </c>
      <c r="U88" s="2"/>
      <c r="V88" s="2"/>
      <c r="W88" s="2"/>
      <c r="X88" s="2"/>
      <c r="Y88" s="2"/>
      <c r="Z88" s="2"/>
      <c r="AA88" s="2"/>
      <c r="AB88" s="2"/>
    </row>
    <row r="89" spans="1:32" ht="15">
      <c r="A89">
        <v>1788</v>
      </c>
      <c r="C89" s="2">
        <v>157</v>
      </c>
      <c r="D89" s="2"/>
      <c r="E89" s="2">
        <v>626</v>
      </c>
      <c r="F89" s="2">
        <v>2016</v>
      </c>
      <c r="G89" s="2"/>
      <c r="H89" s="2">
        <f t="shared" si="10"/>
        <v>0</v>
      </c>
      <c r="I89" s="2">
        <f t="shared" si="11"/>
        <v>19.625</v>
      </c>
      <c r="J89" s="2">
        <f t="shared" si="12"/>
        <v>0</v>
      </c>
      <c r="K89" s="2">
        <f t="shared" si="13"/>
        <v>5.40120793787748</v>
      </c>
      <c r="L89" s="2">
        <f t="shared" si="14"/>
        <v>252</v>
      </c>
      <c r="M89" s="2"/>
      <c r="N89" s="37">
        <f>+'Silver conversion'!D95</f>
        <v>0.179</v>
      </c>
      <c r="O89" s="2"/>
      <c r="P89" s="2">
        <f t="shared" si="15"/>
        <v>0</v>
      </c>
      <c r="Q89" s="2">
        <f t="shared" si="16"/>
        <v>3.5128749999999997</v>
      </c>
      <c r="R89" s="2">
        <f t="shared" si="17"/>
        <v>0</v>
      </c>
      <c r="S89" s="2">
        <f t="shared" si="18"/>
        <v>0.9668162208800689</v>
      </c>
      <c r="T89" s="2">
        <f t="shared" si="19"/>
        <v>45.108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3" ht="15">
      <c r="A90">
        <v>1789</v>
      </c>
      <c r="C90" s="2">
        <v>149.84615384615384</v>
      </c>
      <c r="D90" s="2"/>
      <c r="E90" s="2">
        <v>624</v>
      </c>
      <c r="F90" s="2">
        <v>1968</v>
      </c>
      <c r="G90" s="2"/>
      <c r="H90" s="2">
        <f t="shared" si="10"/>
        <v>0</v>
      </c>
      <c r="I90" s="2">
        <f t="shared" si="11"/>
        <v>18.73076923076923</v>
      </c>
      <c r="J90" s="2">
        <f t="shared" si="12"/>
        <v>0</v>
      </c>
      <c r="K90" s="2">
        <f t="shared" si="13"/>
        <v>5.3839516824849</v>
      </c>
      <c r="L90" s="2">
        <f t="shared" si="14"/>
        <v>246</v>
      </c>
      <c r="M90" s="2"/>
      <c r="N90" s="37">
        <f>+'Silver conversion'!D96</f>
        <v>0.1685</v>
      </c>
      <c r="O90" s="2"/>
      <c r="P90" s="2">
        <f t="shared" si="15"/>
        <v>0</v>
      </c>
      <c r="Q90" s="2">
        <f t="shared" si="16"/>
        <v>3.1561346153846155</v>
      </c>
      <c r="R90" s="2">
        <f t="shared" si="17"/>
        <v>0</v>
      </c>
      <c r="S90" s="2">
        <f t="shared" si="18"/>
        <v>0.9071958584987058</v>
      </c>
      <c r="T90" s="2">
        <f t="shared" si="19"/>
        <v>41.451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>
        <v>1790</v>
      </c>
      <c r="C91" s="2">
        <v>133.64705882352942</v>
      </c>
      <c r="D91" s="2"/>
      <c r="E91" s="2">
        <v>689.4545454545455</v>
      </c>
      <c r="F91" s="2">
        <v>1608</v>
      </c>
      <c r="G91" s="2"/>
      <c r="H91" s="2">
        <f t="shared" si="10"/>
        <v>0</v>
      </c>
      <c r="I91" s="2">
        <f t="shared" si="11"/>
        <v>16.705882352941178</v>
      </c>
      <c r="J91" s="2">
        <f t="shared" si="12"/>
        <v>0</v>
      </c>
      <c r="K91" s="2">
        <f t="shared" si="13"/>
        <v>5.948701858969331</v>
      </c>
      <c r="L91" s="2">
        <f t="shared" si="14"/>
        <v>201</v>
      </c>
      <c r="M91" s="2"/>
      <c r="N91" s="37">
        <f>+'Silver conversion'!D97</f>
        <v>0.1765</v>
      </c>
      <c r="O91" s="2"/>
      <c r="P91" s="2">
        <f t="shared" si="15"/>
        <v>0</v>
      </c>
      <c r="Q91" s="2">
        <f t="shared" si="16"/>
        <v>2.9485882352941175</v>
      </c>
      <c r="R91" s="2">
        <f t="shared" si="17"/>
        <v>0</v>
      </c>
      <c r="S91" s="2">
        <f t="shared" si="18"/>
        <v>1.0499458781080868</v>
      </c>
      <c r="T91" s="2">
        <f t="shared" si="19"/>
        <v>35.4765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>
        <v>1791</v>
      </c>
      <c r="C92" s="2">
        <v>123.6923076923077</v>
      </c>
      <c r="D92" s="2"/>
      <c r="E92" s="2">
        <v>745.8461538461538</v>
      </c>
      <c r="F92" s="2">
        <v>1584</v>
      </c>
      <c r="G92" s="2"/>
      <c r="H92" s="2">
        <f t="shared" si="10"/>
        <v>0</v>
      </c>
      <c r="I92" s="2">
        <f t="shared" si="11"/>
        <v>15.461538461538462</v>
      </c>
      <c r="J92" s="2">
        <f t="shared" si="12"/>
        <v>0</v>
      </c>
      <c r="K92" s="2">
        <f t="shared" si="13"/>
        <v>6.435255857171301</v>
      </c>
      <c r="L92" s="2">
        <f t="shared" si="14"/>
        <v>198</v>
      </c>
      <c r="M92" s="2"/>
      <c r="N92" s="37">
        <f>+'Silver conversion'!D98</f>
        <v>0.1905</v>
      </c>
      <c r="O92" s="2"/>
      <c r="P92" s="2">
        <f t="shared" si="15"/>
        <v>0</v>
      </c>
      <c r="Q92" s="2">
        <f t="shared" si="16"/>
        <v>2.945423076923077</v>
      </c>
      <c r="R92" s="2">
        <f t="shared" si="17"/>
        <v>0</v>
      </c>
      <c r="S92" s="2">
        <f t="shared" si="18"/>
        <v>1.2259162407911328</v>
      </c>
      <c r="T92" s="2">
        <f t="shared" si="19"/>
        <v>37.719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26" ht="15">
      <c r="A93">
        <v>1792</v>
      </c>
      <c r="C93" s="2">
        <v>120</v>
      </c>
      <c r="D93" s="2"/>
      <c r="E93" s="2">
        <v>576</v>
      </c>
      <c r="F93" s="2">
        <v>2659.764705882353</v>
      </c>
      <c r="G93" s="2"/>
      <c r="H93" s="2">
        <f t="shared" si="10"/>
        <v>0</v>
      </c>
      <c r="I93" s="2">
        <f t="shared" si="11"/>
        <v>15</v>
      </c>
      <c r="J93" s="2">
        <f t="shared" si="12"/>
        <v>0</v>
      </c>
      <c r="K93" s="2">
        <f t="shared" si="13"/>
        <v>4.969801553062985</v>
      </c>
      <c r="L93" s="2">
        <f t="shared" si="14"/>
        <v>332.47058823529414</v>
      </c>
      <c r="M93" s="2"/>
      <c r="N93" s="37">
        <f>+'Silver conversion'!D99</f>
        <v>0.192</v>
      </c>
      <c r="O93" s="2"/>
      <c r="P93" s="2">
        <f t="shared" si="15"/>
        <v>0</v>
      </c>
      <c r="Q93" s="2">
        <f t="shared" si="16"/>
        <v>2.88</v>
      </c>
      <c r="R93" s="2">
        <f t="shared" si="17"/>
        <v>0</v>
      </c>
      <c r="S93" s="2">
        <f t="shared" si="18"/>
        <v>0.9542018981880932</v>
      </c>
      <c r="T93" s="2">
        <f t="shared" si="19"/>
        <v>63.834352941176476</v>
      </c>
      <c r="U93" s="2"/>
      <c r="V93" s="2"/>
      <c r="W93" s="2"/>
      <c r="X93" s="2"/>
      <c r="Y93" s="2"/>
      <c r="Z93" s="2"/>
    </row>
    <row r="94" spans="1:20" ht="15">
      <c r="A94">
        <v>1793</v>
      </c>
      <c r="C94" s="2">
        <v>132.44444444444446</v>
      </c>
      <c r="D94" s="2"/>
      <c r="E94" s="2">
        <v>576</v>
      </c>
      <c r="F94" s="2">
        <v>2688</v>
      </c>
      <c r="G94" s="2"/>
      <c r="H94" s="2">
        <f t="shared" si="10"/>
        <v>0</v>
      </c>
      <c r="I94" s="2">
        <f t="shared" si="11"/>
        <v>16.555555555555557</v>
      </c>
      <c r="J94" s="2">
        <f t="shared" si="12"/>
        <v>0</v>
      </c>
      <c r="K94" s="2">
        <f t="shared" si="13"/>
        <v>4.969801553062985</v>
      </c>
      <c r="L94" s="2">
        <f t="shared" si="14"/>
        <v>336</v>
      </c>
      <c r="N94" s="37">
        <f>+'Silver conversion'!D100</f>
        <v>0.1925</v>
      </c>
      <c r="P94" s="2">
        <f t="shared" si="15"/>
        <v>0</v>
      </c>
      <c r="Q94" s="2">
        <f t="shared" si="16"/>
        <v>3.186944444444445</v>
      </c>
      <c r="R94" s="2">
        <f t="shared" si="17"/>
        <v>0</v>
      </c>
      <c r="S94" s="2">
        <f t="shared" si="18"/>
        <v>0.9566867989646246</v>
      </c>
      <c r="T94" s="2">
        <f t="shared" si="19"/>
        <v>64.68</v>
      </c>
    </row>
    <row r="95" spans="1:21" ht="15">
      <c r="A95">
        <v>1794</v>
      </c>
      <c r="C95" s="2">
        <v>157.33333333333334</v>
      </c>
      <c r="D95" s="2"/>
      <c r="E95" s="2">
        <v>594.4615384615385</v>
      </c>
      <c r="F95" s="2">
        <v>2592</v>
      </c>
      <c r="G95" s="2"/>
      <c r="H95" s="2">
        <f t="shared" si="10"/>
        <v>0</v>
      </c>
      <c r="I95" s="2">
        <f t="shared" si="11"/>
        <v>19.666666666666668</v>
      </c>
      <c r="J95" s="2">
        <f t="shared" si="12"/>
        <v>0</v>
      </c>
      <c r="K95" s="2">
        <f t="shared" si="13"/>
        <v>5.129090064379106</v>
      </c>
      <c r="L95" s="2">
        <f t="shared" si="14"/>
        <v>324</v>
      </c>
      <c r="M95" s="2"/>
      <c r="N95" s="37">
        <f>+'Silver conversion'!D101</f>
        <v>0.205</v>
      </c>
      <c r="O95" s="2"/>
      <c r="P95" s="2">
        <f t="shared" si="15"/>
        <v>0</v>
      </c>
      <c r="Q95" s="2">
        <f t="shared" si="16"/>
        <v>4.031666666666666</v>
      </c>
      <c r="R95" s="2">
        <f t="shared" si="17"/>
        <v>0</v>
      </c>
      <c r="S95" s="2">
        <f t="shared" si="18"/>
        <v>1.0514634631977167</v>
      </c>
      <c r="T95" s="2">
        <f t="shared" si="19"/>
        <v>66.42</v>
      </c>
      <c r="U95" s="2"/>
    </row>
    <row r="96" spans="1:20" ht="15">
      <c r="A96">
        <v>1795</v>
      </c>
      <c r="C96" s="2">
        <v>190</v>
      </c>
      <c r="D96" s="2">
        <v>1179.4285714285713</v>
      </c>
      <c r="E96" s="2">
        <v>747.4285714285714</v>
      </c>
      <c r="F96" s="2">
        <v>1536</v>
      </c>
      <c r="G96" s="2"/>
      <c r="H96" s="2">
        <f t="shared" si="10"/>
        <v>0</v>
      </c>
      <c r="I96" s="2">
        <f t="shared" si="11"/>
        <v>23.75</v>
      </c>
      <c r="J96" s="2">
        <f t="shared" si="12"/>
        <v>10.176260322938493</v>
      </c>
      <c r="K96" s="2">
        <f t="shared" si="13"/>
        <v>6.448909158141254</v>
      </c>
      <c r="L96" s="2">
        <f t="shared" si="14"/>
        <v>192</v>
      </c>
      <c r="N96" s="37">
        <f>+'Silver conversion'!D102</f>
        <v>0.218</v>
      </c>
      <c r="P96" s="2">
        <f t="shared" si="15"/>
        <v>0</v>
      </c>
      <c r="Q96" s="2">
        <f t="shared" si="16"/>
        <v>5.1775</v>
      </c>
      <c r="R96" s="2">
        <f t="shared" si="17"/>
        <v>2.2184247504005916</v>
      </c>
      <c r="S96" s="2">
        <f t="shared" si="18"/>
        <v>1.4058621964747935</v>
      </c>
      <c r="T96" s="2">
        <f t="shared" si="19"/>
        <v>41.856</v>
      </c>
    </row>
    <row r="97" spans="1:21" ht="15">
      <c r="A97">
        <v>1796</v>
      </c>
      <c r="C97" s="2">
        <v>186.13333333333333</v>
      </c>
      <c r="D97" s="2">
        <v>1291.2</v>
      </c>
      <c r="E97" s="2">
        <v>768</v>
      </c>
      <c r="F97" s="2">
        <v>1594</v>
      </c>
      <c r="G97" s="2"/>
      <c r="H97" s="2">
        <f t="shared" si="10"/>
        <v>0</v>
      </c>
      <c r="I97" s="2">
        <f t="shared" si="11"/>
        <v>23.266666666666666</v>
      </c>
      <c r="J97" s="2">
        <f t="shared" si="12"/>
        <v>11.140638481449525</v>
      </c>
      <c r="K97" s="2">
        <f t="shared" si="13"/>
        <v>6.626402070750647</v>
      </c>
      <c r="L97" s="2">
        <f t="shared" si="14"/>
        <v>199.25</v>
      </c>
      <c r="M97" s="2"/>
      <c r="N97" s="37">
        <f>+'Silver conversion'!D103</f>
        <v>0.2175</v>
      </c>
      <c r="O97" s="2"/>
      <c r="P97" s="2">
        <f t="shared" si="15"/>
        <v>0</v>
      </c>
      <c r="Q97" s="2">
        <f t="shared" si="16"/>
        <v>5.060499999999999</v>
      </c>
      <c r="R97" s="2">
        <f t="shared" si="17"/>
        <v>2.4230888697152717</v>
      </c>
      <c r="S97" s="2">
        <f t="shared" si="18"/>
        <v>1.4412424503882657</v>
      </c>
      <c r="T97" s="2">
        <f t="shared" si="19"/>
        <v>43.336875</v>
      </c>
      <c r="U97" s="2"/>
    </row>
    <row r="98" spans="1:21" ht="15">
      <c r="A98">
        <v>1797</v>
      </c>
      <c r="C98" s="2">
        <v>149.27272727272728</v>
      </c>
      <c r="D98" s="2">
        <v>1260</v>
      </c>
      <c r="E98" s="2">
        <v>768</v>
      </c>
      <c r="F98" s="2">
        <v>1568</v>
      </c>
      <c r="G98" s="2"/>
      <c r="H98" s="2">
        <f t="shared" si="10"/>
        <v>0</v>
      </c>
      <c r="I98" s="2">
        <f t="shared" si="11"/>
        <v>18.65909090909091</v>
      </c>
      <c r="J98" s="2">
        <f t="shared" si="12"/>
        <v>10.87144089732528</v>
      </c>
      <c r="K98" s="2">
        <f t="shared" si="13"/>
        <v>6.626402070750647</v>
      </c>
      <c r="L98" s="2">
        <f t="shared" si="14"/>
        <v>196</v>
      </c>
      <c r="M98" s="2"/>
      <c r="N98" s="37">
        <f>+'Silver conversion'!D104</f>
        <v>0.2135</v>
      </c>
      <c r="O98" s="2"/>
      <c r="P98" s="2">
        <f t="shared" si="15"/>
        <v>0</v>
      </c>
      <c r="Q98" s="2">
        <f t="shared" si="16"/>
        <v>3.9837159090909093</v>
      </c>
      <c r="R98" s="2">
        <f t="shared" si="17"/>
        <v>2.3210526315789473</v>
      </c>
      <c r="S98" s="2">
        <f t="shared" si="18"/>
        <v>1.414736842105263</v>
      </c>
      <c r="T98" s="2">
        <f t="shared" si="19"/>
        <v>41.846</v>
      </c>
      <c r="U98" s="2"/>
    </row>
    <row r="99" spans="1:21" ht="15">
      <c r="A99">
        <v>1798</v>
      </c>
      <c r="C99" s="2">
        <v>136.66666666666666</v>
      </c>
      <c r="D99" s="2">
        <v>1248</v>
      </c>
      <c r="E99" s="2">
        <v>709.3333333333334</v>
      </c>
      <c r="F99" s="2">
        <v>1784</v>
      </c>
      <c r="G99" s="2"/>
      <c r="H99" s="2">
        <f t="shared" si="10"/>
        <v>0</v>
      </c>
      <c r="I99" s="2">
        <f t="shared" si="11"/>
        <v>17.083333333333332</v>
      </c>
      <c r="J99" s="2">
        <f t="shared" si="12"/>
        <v>10.7679033649698</v>
      </c>
      <c r="K99" s="2">
        <f t="shared" si="13"/>
        <v>6.120218579234972</v>
      </c>
      <c r="L99" s="2">
        <f t="shared" si="14"/>
        <v>223</v>
      </c>
      <c r="M99" s="2"/>
      <c r="N99" s="37">
        <f>+'Silver conversion'!D105</f>
        <v>0.212</v>
      </c>
      <c r="O99" s="2"/>
      <c r="P99" s="2">
        <f t="shared" si="15"/>
        <v>0</v>
      </c>
      <c r="Q99" s="2">
        <f t="shared" si="16"/>
        <v>3.621666666666666</v>
      </c>
      <c r="R99" s="2">
        <f t="shared" si="17"/>
        <v>2.2827955133735975</v>
      </c>
      <c r="S99" s="2">
        <f t="shared" si="18"/>
        <v>1.2974863387978142</v>
      </c>
      <c r="T99" s="2">
        <f t="shared" si="19"/>
        <v>47.275999999999996</v>
      </c>
      <c r="U99" s="2"/>
    </row>
    <row r="100" spans="1:28" ht="15">
      <c r="A100">
        <v>1799</v>
      </c>
      <c r="C100" s="2">
        <v>179.66666666666666</v>
      </c>
      <c r="D100" s="2">
        <v>1049.142857142857</v>
      </c>
      <c r="E100" s="2">
        <v>744.7272727272727</v>
      </c>
      <c r="F100" s="2">
        <v>2425.2631578947367</v>
      </c>
      <c r="G100" s="2"/>
      <c r="H100" s="2">
        <f t="shared" si="10"/>
        <v>0</v>
      </c>
      <c r="I100" s="2">
        <f t="shared" si="11"/>
        <v>22.458333333333332</v>
      </c>
      <c r="J100" s="2">
        <f t="shared" si="12"/>
        <v>9.052138543079009</v>
      </c>
      <c r="K100" s="2">
        <f t="shared" si="13"/>
        <v>6.425602008000627</v>
      </c>
      <c r="L100" s="2">
        <f t="shared" si="14"/>
        <v>303.1578947368421</v>
      </c>
      <c r="M100" s="2"/>
      <c r="N100" s="37">
        <f>+'Silver conversion'!D106</f>
        <v>0.2025</v>
      </c>
      <c r="O100" s="2"/>
      <c r="P100" s="2">
        <f t="shared" si="15"/>
        <v>0</v>
      </c>
      <c r="Q100" s="2">
        <f t="shared" si="16"/>
        <v>4.5478125</v>
      </c>
      <c r="R100" s="2">
        <f t="shared" si="17"/>
        <v>1.8330580549734994</v>
      </c>
      <c r="S100" s="2">
        <f t="shared" si="18"/>
        <v>1.301184406620127</v>
      </c>
      <c r="T100" s="2">
        <f t="shared" si="19"/>
        <v>61.38947368421053</v>
      </c>
      <c r="U100" s="2"/>
      <c r="V100" s="2"/>
      <c r="W100" s="2"/>
      <c r="X100" s="2"/>
      <c r="Y100" s="2"/>
      <c r="Z100" s="2"/>
      <c r="AA100" s="2"/>
      <c r="AB100" s="2"/>
    </row>
    <row r="101" spans="1:33" ht="15">
      <c r="A101">
        <v>1800</v>
      </c>
      <c r="C101" s="2">
        <v>264.3333333333333</v>
      </c>
      <c r="D101" s="2">
        <v>1290.6666666666667</v>
      </c>
      <c r="E101" s="2">
        <v>909.7142857142857</v>
      </c>
      <c r="F101" s="2">
        <v>2384</v>
      </c>
      <c r="G101" s="2"/>
      <c r="H101" s="2">
        <f t="shared" si="10"/>
        <v>0</v>
      </c>
      <c r="I101" s="2">
        <f t="shared" si="11"/>
        <v>33.041666666666664</v>
      </c>
      <c r="J101" s="2">
        <f t="shared" si="12"/>
        <v>11.136036813344838</v>
      </c>
      <c r="K101" s="2">
        <f t="shared" si="13"/>
        <v>7.849131024282015</v>
      </c>
      <c r="L101" s="2">
        <f t="shared" si="14"/>
        <v>298</v>
      </c>
      <c r="M101" s="2"/>
      <c r="N101" s="37">
        <f>+'Silver conversion'!D107</f>
        <v>0.199</v>
      </c>
      <c r="O101" s="2"/>
      <c r="P101" s="2">
        <f t="shared" si="15"/>
        <v>0</v>
      </c>
      <c r="Q101" s="2">
        <f t="shared" si="16"/>
        <v>6.575291666666667</v>
      </c>
      <c r="R101" s="2">
        <f t="shared" si="17"/>
        <v>2.216071325855623</v>
      </c>
      <c r="S101" s="2">
        <f t="shared" si="18"/>
        <v>1.561977073832121</v>
      </c>
      <c r="T101" s="2">
        <f t="shared" si="19"/>
        <v>59.302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ht="15">
      <c r="G102" s="2"/>
    </row>
    <row r="103" ht="15">
      <c r="G103" s="2"/>
    </row>
    <row r="104" ht="15"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1"/>
  <sheetViews>
    <sheetView showZeros="0" workbookViewId="0" topLeftCell="A1">
      <pane xSplit="8320" ySplit="4100" topLeftCell="H13" activePane="topRight" state="split"/>
      <selection pane="topLeft" activeCell="A1" sqref="A1"/>
      <selection pane="topRight" activeCell="J11" sqref="J11"/>
      <selection pane="bottomLeft" activeCell="A11" sqref="A11"/>
      <selection pane="bottomRight" activeCell="H13" sqref="H13"/>
    </sheetView>
  </sheetViews>
  <sheetFormatPr defaultColWidth="11.00390625" defaultRowHeight="15.75"/>
  <cols>
    <col min="1" max="1" width="13.125" style="0" customWidth="1"/>
    <col min="2" max="13" width="8.625" style="0" customWidth="1"/>
    <col min="15" max="15" width="8.625" style="0" customWidth="1"/>
    <col min="16" max="20" width="11.125" style="0" customWidth="1"/>
    <col min="21" max="16384" width="8.625" style="0" customWidth="1"/>
  </cols>
  <sheetData>
    <row r="1" spans="1:3" ht="15">
      <c r="A1" s="14" t="s">
        <v>14</v>
      </c>
      <c r="B1" s="15"/>
      <c r="C1" s="13" t="s">
        <v>16</v>
      </c>
    </row>
    <row r="2" spans="1:3" ht="15">
      <c r="A2" s="16" t="s">
        <v>15</v>
      </c>
      <c r="B2" s="17"/>
      <c r="C2" s="20" t="s">
        <v>17</v>
      </c>
    </row>
    <row r="3" ht="15">
      <c r="C3" t="s">
        <v>54</v>
      </c>
    </row>
    <row r="4" ht="15">
      <c r="C4" t="s">
        <v>76</v>
      </c>
    </row>
    <row r="5" ht="15">
      <c r="C5" t="s">
        <v>82</v>
      </c>
    </row>
    <row r="6" ht="15">
      <c r="C6" t="s">
        <v>83</v>
      </c>
    </row>
    <row r="7" ht="15">
      <c r="C7" t="s">
        <v>84</v>
      </c>
    </row>
    <row r="9" spans="2:16" ht="15">
      <c r="B9" s="29" t="s">
        <v>134</v>
      </c>
      <c r="H9" s="29" t="s">
        <v>135</v>
      </c>
      <c r="P9" s="28" t="s">
        <v>136</v>
      </c>
    </row>
    <row r="10" spans="1:20" ht="15">
      <c r="A10" s="21" t="s">
        <v>18</v>
      </c>
      <c r="B10" s="23" t="s">
        <v>77</v>
      </c>
      <c r="C10" s="23" t="s">
        <v>78</v>
      </c>
      <c r="D10" s="23" t="s">
        <v>79</v>
      </c>
      <c r="E10" s="23" t="s">
        <v>80</v>
      </c>
      <c r="F10" s="23" t="s">
        <v>81</v>
      </c>
      <c r="H10" s="23" t="s">
        <v>77</v>
      </c>
      <c r="I10" s="23" t="s">
        <v>78</v>
      </c>
      <c r="J10" s="23" t="s">
        <v>79</v>
      </c>
      <c r="K10" s="23" t="s">
        <v>80</v>
      </c>
      <c r="L10" s="23" t="s">
        <v>81</v>
      </c>
      <c r="N10" s="43" t="s">
        <v>52</v>
      </c>
      <c r="P10" s="23" t="s">
        <v>77</v>
      </c>
      <c r="Q10" s="23" t="s">
        <v>78</v>
      </c>
      <c r="R10" s="23" t="s">
        <v>79</v>
      </c>
      <c r="S10" s="23" t="s">
        <v>80</v>
      </c>
      <c r="T10" s="23" t="s">
        <v>81</v>
      </c>
    </row>
    <row r="11" spans="1:20" ht="15">
      <c r="A11" s="21" t="s">
        <v>19</v>
      </c>
      <c r="B11" s="23" t="s">
        <v>21</v>
      </c>
      <c r="C11" s="23" t="s">
        <v>21</v>
      </c>
      <c r="D11" s="23" t="s">
        <v>24</v>
      </c>
      <c r="E11" s="23" t="s">
        <v>24</v>
      </c>
      <c r="F11" s="23" t="s">
        <v>24</v>
      </c>
      <c r="H11" s="23" t="s">
        <v>143</v>
      </c>
      <c r="I11" s="23" t="s">
        <v>143</v>
      </c>
      <c r="J11" s="23" t="s">
        <v>30</v>
      </c>
      <c r="K11" s="23" t="s">
        <v>30</v>
      </c>
      <c r="L11" s="23" t="s">
        <v>30</v>
      </c>
      <c r="N11" s="43" t="s">
        <v>53</v>
      </c>
      <c r="P11" s="23" t="s">
        <v>143</v>
      </c>
      <c r="Q11" s="23" t="s">
        <v>143</v>
      </c>
      <c r="R11" s="23" t="s">
        <v>30</v>
      </c>
      <c r="S11" s="23" t="s">
        <v>30</v>
      </c>
      <c r="T11" s="23" t="s">
        <v>30</v>
      </c>
    </row>
    <row r="12" spans="1:20" ht="15">
      <c r="A12" s="21" t="s">
        <v>20</v>
      </c>
      <c r="B12" s="23" t="s">
        <v>22</v>
      </c>
      <c r="C12" s="23" t="s">
        <v>22</v>
      </c>
      <c r="D12" s="23" t="s">
        <v>22</v>
      </c>
      <c r="E12" s="23" t="s">
        <v>22</v>
      </c>
      <c r="F12" s="23" t="s">
        <v>22</v>
      </c>
      <c r="H12" s="23" t="s">
        <v>22</v>
      </c>
      <c r="I12" s="23" t="s">
        <v>22</v>
      </c>
      <c r="J12" s="23" t="s">
        <v>22</v>
      </c>
      <c r="K12" s="23" t="s">
        <v>22</v>
      </c>
      <c r="L12" s="23" t="s">
        <v>22</v>
      </c>
      <c r="N12" s="23" t="s">
        <v>22</v>
      </c>
      <c r="P12" s="23" t="s">
        <v>52</v>
      </c>
      <c r="Q12" s="23" t="s">
        <v>52</v>
      </c>
      <c r="R12" s="23" t="s">
        <v>52</v>
      </c>
      <c r="S12" s="23" t="s">
        <v>52</v>
      </c>
      <c r="T12" s="23" t="s">
        <v>52</v>
      </c>
    </row>
    <row r="13" spans="1:20" ht="15">
      <c r="A13">
        <v>1712</v>
      </c>
      <c r="B13" s="2">
        <v>1152</v>
      </c>
      <c r="C13" s="2"/>
      <c r="D13" s="2">
        <v>480</v>
      </c>
      <c r="E13" s="2"/>
      <c r="F13" s="2"/>
      <c r="H13" s="34">
        <f>+B13/115.9</f>
        <v>9.93960310612597</v>
      </c>
      <c r="I13" s="34">
        <f>+C13/115.9</f>
        <v>0</v>
      </c>
      <c r="J13" s="2">
        <f>+D13/160</f>
        <v>3</v>
      </c>
      <c r="K13" s="2">
        <f>+E13/160</f>
        <v>0</v>
      </c>
      <c r="L13" s="2">
        <f>+F13/160</f>
        <v>0</v>
      </c>
      <c r="N13">
        <f>+'Silver conversion'!D19</f>
        <v>0.236</v>
      </c>
      <c r="P13" s="34">
        <f>+H13*$N13</f>
        <v>2.345746333045729</v>
      </c>
      <c r="Q13" s="34">
        <f>+I13*$N13</f>
        <v>0</v>
      </c>
      <c r="R13" s="34">
        <f>+J13*$N13</f>
        <v>0.708</v>
      </c>
      <c r="S13" s="34">
        <f>+K13*$N13</f>
        <v>0</v>
      </c>
      <c r="T13" s="34">
        <f>+L13*$N13</f>
        <v>0</v>
      </c>
    </row>
    <row r="14" spans="1:20" ht="15">
      <c r="A14">
        <v>1713</v>
      </c>
      <c r="B14" s="2"/>
      <c r="C14" s="2"/>
      <c r="D14" s="2"/>
      <c r="E14" s="2"/>
      <c r="F14" s="2"/>
      <c r="H14" s="34">
        <f aca="true" t="shared" si="0" ref="H14:H77">+B14/115.9</f>
        <v>0</v>
      </c>
      <c r="I14" s="34">
        <f aca="true" t="shared" si="1" ref="I14:I77">+C14/115.9</f>
        <v>0</v>
      </c>
      <c r="J14" s="2">
        <f aca="true" t="shared" si="2" ref="J14:J77">+D14/160</f>
        <v>0</v>
      </c>
      <c r="K14" s="2">
        <f aca="true" t="shared" si="3" ref="K14:K77">+E14/160</f>
        <v>0</v>
      </c>
      <c r="L14" s="2">
        <f aca="true" t="shared" si="4" ref="L14:L77">+F14/160</f>
        <v>0</v>
      </c>
      <c r="N14" s="37">
        <f>+'Silver conversion'!D20</f>
        <v>0.23</v>
      </c>
      <c r="P14" s="34">
        <f aca="true" t="shared" si="5" ref="P14:P77">+H14*$N14</f>
        <v>0</v>
      </c>
      <c r="Q14" s="34">
        <f aca="true" t="shared" si="6" ref="Q14:Q77">+I14*$N14</f>
        <v>0</v>
      </c>
      <c r="R14" s="34">
        <f aca="true" t="shared" si="7" ref="R14:R77">+J14*$N14</f>
        <v>0</v>
      </c>
      <c r="S14" s="34">
        <f aca="true" t="shared" si="8" ref="S14:S77">+K14*$N14</f>
        <v>0</v>
      </c>
      <c r="T14" s="34">
        <f aca="true" t="shared" si="9" ref="T14:T77">+L14*$N14</f>
        <v>0</v>
      </c>
    </row>
    <row r="15" spans="1:20" ht="15">
      <c r="A15">
        <v>1714</v>
      </c>
      <c r="B15" s="2">
        <v>2304</v>
      </c>
      <c r="C15" s="2"/>
      <c r="D15" s="2">
        <v>640</v>
      </c>
      <c r="E15" s="2"/>
      <c r="F15" s="2"/>
      <c r="H15" s="34">
        <f t="shared" si="0"/>
        <v>19.87920621225194</v>
      </c>
      <c r="I15" s="34">
        <f t="shared" si="1"/>
        <v>0</v>
      </c>
      <c r="J15" s="2">
        <f t="shared" si="2"/>
        <v>4</v>
      </c>
      <c r="K15" s="2">
        <f t="shared" si="3"/>
        <v>0</v>
      </c>
      <c r="L15" s="2">
        <f t="shared" si="4"/>
        <v>0</v>
      </c>
      <c r="N15" s="37">
        <f>+'Silver conversion'!D21</f>
        <v>0.2315</v>
      </c>
      <c r="P15" s="34">
        <f t="shared" si="5"/>
        <v>4.602036238136324</v>
      </c>
      <c r="Q15" s="34">
        <f t="shared" si="6"/>
        <v>0</v>
      </c>
      <c r="R15" s="34">
        <f t="shared" si="7"/>
        <v>0.926</v>
      </c>
      <c r="S15" s="34">
        <f t="shared" si="8"/>
        <v>0</v>
      </c>
      <c r="T15" s="34">
        <f t="shared" si="9"/>
        <v>0</v>
      </c>
    </row>
    <row r="16" spans="1:20" ht="15">
      <c r="A16">
        <v>1715</v>
      </c>
      <c r="B16" s="2"/>
      <c r="C16" s="2"/>
      <c r="D16" s="2"/>
      <c r="E16" s="2"/>
      <c r="F16" s="2"/>
      <c r="H16" s="34">
        <f t="shared" si="0"/>
        <v>0</v>
      </c>
      <c r="I16" s="34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N16" s="37">
        <f>+'Silver conversion'!D22</f>
        <v>0.23</v>
      </c>
      <c r="P16" s="34">
        <f t="shared" si="5"/>
        <v>0</v>
      </c>
      <c r="Q16" s="34">
        <f t="shared" si="6"/>
        <v>0</v>
      </c>
      <c r="R16" s="34">
        <f t="shared" si="7"/>
        <v>0</v>
      </c>
      <c r="S16" s="34">
        <f t="shared" si="8"/>
        <v>0</v>
      </c>
      <c r="T16" s="34">
        <f t="shared" si="9"/>
        <v>0</v>
      </c>
    </row>
    <row r="17" spans="1:20" ht="15">
      <c r="A17">
        <v>1716</v>
      </c>
      <c r="B17" s="2"/>
      <c r="C17" s="2"/>
      <c r="D17" s="2"/>
      <c r="E17" s="2"/>
      <c r="F17" s="2"/>
      <c r="H17" s="34">
        <f t="shared" si="0"/>
        <v>0</v>
      </c>
      <c r="I17" s="34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N17" s="37">
        <f>+'Silver conversion'!D23</f>
        <v>0.2285</v>
      </c>
      <c r="P17" s="34">
        <f t="shared" si="5"/>
        <v>0</v>
      </c>
      <c r="Q17" s="34">
        <f t="shared" si="6"/>
        <v>0</v>
      </c>
      <c r="R17" s="34">
        <f t="shared" si="7"/>
        <v>0</v>
      </c>
      <c r="S17" s="34">
        <f t="shared" si="8"/>
        <v>0</v>
      </c>
      <c r="T17" s="34">
        <f t="shared" si="9"/>
        <v>0</v>
      </c>
    </row>
    <row r="18" spans="1:20" ht="15">
      <c r="A18">
        <v>1717</v>
      </c>
      <c r="B18" s="2"/>
      <c r="C18" s="2"/>
      <c r="D18" s="2"/>
      <c r="E18" s="2"/>
      <c r="F18" s="2"/>
      <c r="H18" s="34">
        <f t="shared" si="0"/>
        <v>0</v>
      </c>
      <c r="I18" s="34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N18" s="37">
        <f>+'Silver conversion'!D24</f>
        <v>0.227</v>
      </c>
      <c r="P18" s="34">
        <f t="shared" si="5"/>
        <v>0</v>
      </c>
      <c r="Q18" s="34">
        <f t="shared" si="6"/>
        <v>0</v>
      </c>
      <c r="R18" s="34">
        <f t="shared" si="7"/>
        <v>0</v>
      </c>
      <c r="S18" s="34">
        <f t="shared" si="8"/>
        <v>0</v>
      </c>
      <c r="T18" s="34">
        <f t="shared" si="9"/>
        <v>0</v>
      </c>
    </row>
    <row r="19" spans="1:20" ht="15">
      <c r="A19">
        <v>1718</v>
      </c>
      <c r="B19" s="2"/>
      <c r="C19" s="2"/>
      <c r="D19" s="2"/>
      <c r="E19" s="2"/>
      <c r="F19" s="2"/>
      <c r="H19" s="34">
        <f t="shared" si="0"/>
        <v>0</v>
      </c>
      <c r="I19" s="34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N19" s="37">
        <f>+'Silver conversion'!D25</f>
        <v>0.227</v>
      </c>
      <c r="P19" s="34">
        <f t="shared" si="5"/>
        <v>0</v>
      </c>
      <c r="Q19" s="34">
        <f t="shared" si="6"/>
        <v>0</v>
      </c>
      <c r="R19" s="34">
        <f t="shared" si="7"/>
        <v>0</v>
      </c>
      <c r="S19" s="34">
        <f t="shared" si="8"/>
        <v>0</v>
      </c>
      <c r="T19" s="34">
        <f t="shared" si="9"/>
        <v>0</v>
      </c>
    </row>
    <row r="20" spans="1:20" ht="15">
      <c r="A20">
        <v>1719</v>
      </c>
      <c r="B20" s="2"/>
      <c r="C20" s="2"/>
      <c r="D20" s="2"/>
      <c r="E20" s="2"/>
      <c r="F20" s="2"/>
      <c r="H20" s="34">
        <f t="shared" si="0"/>
        <v>0</v>
      </c>
      <c r="I20" s="34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N20" s="37">
        <f>+'Silver conversion'!D26</f>
        <v>0.228</v>
      </c>
      <c r="P20" s="34">
        <f t="shared" si="5"/>
        <v>0</v>
      </c>
      <c r="Q20" s="34">
        <f t="shared" si="6"/>
        <v>0</v>
      </c>
      <c r="R20" s="34">
        <f t="shared" si="7"/>
        <v>0</v>
      </c>
      <c r="S20" s="34">
        <f t="shared" si="8"/>
        <v>0</v>
      </c>
      <c r="T20" s="34">
        <f t="shared" si="9"/>
        <v>0</v>
      </c>
    </row>
    <row r="21" spans="1:20" ht="15">
      <c r="A21">
        <v>1720</v>
      </c>
      <c r="B21" s="2"/>
      <c r="C21" s="2"/>
      <c r="D21" s="2"/>
      <c r="E21" s="2"/>
      <c r="F21" s="2"/>
      <c r="H21" s="34">
        <f t="shared" si="0"/>
        <v>0</v>
      </c>
      <c r="I21" s="34">
        <f t="shared" si="1"/>
        <v>0</v>
      </c>
      <c r="J21" s="2">
        <f t="shared" si="2"/>
        <v>0</v>
      </c>
      <c r="K21" s="2">
        <f t="shared" si="3"/>
        <v>0</v>
      </c>
      <c r="L21" s="2">
        <f t="shared" si="4"/>
        <v>0</v>
      </c>
      <c r="N21" s="37">
        <f>+'Silver conversion'!D27</f>
        <v>0.228</v>
      </c>
      <c r="P21" s="34">
        <f t="shared" si="5"/>
        <v>0</v>
      </c>
      <c r="Q21" s="34">
        <f t="shared" si="6"/>
        <v>0</v>
      </c>
      <c r="R21" s="34">
        <f t="shared" si="7"/>
        <v>0</v>
      </c>
      <c r="S21" s="34">
        <f t="shared" si="8"/>
        <v>0</v>
      </c>
      <c r="T21" s="34">
        <f t="shared" si="9"/>
        <v>0</v>
      </c>
    </row>
    <row r="22" spans="1:20" ht="15">
      <c r="A22">
        <v>1721</v>
      </c>
      <c r="B22" s="2"/>
      <c r="C22" s="2"/>
      <c r="D22" s="2"/>
      <c r="E22" s="2"/>
      <c r="F22" s="2"/>
      <c r="H22" s="34">
        <f t="shared" si="0"/>
        <v>0</v>
      </c>
      <c r="I22" s="34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N22" s="37">
        <f>+'Silver conversion'!D28</f>
        <v>0.228</v>
      </c>
      <c r="P22" s="34">
        <f t="shared" si="5"/>
        <v>0</v>
      </c>
      <c r="Q22" s="34">
        <f t="shared" si="6"/>
        <v>0</v>
      </c>
      <c r="R22" s="34">
        <f t="shared" si="7"/>
        <v>0</v>
      </c>
      <c r="S22" s="34">
        <f t="shared" si="8"/>
        <v>0</v>
      </c>
      <c r="T22" s="34">
        <f t="shared" si="9"/>
        <v>0</v>
      </c>
    </row>
    <row r="23" spans="1:20" ht="15">
      <c r="A23">
        <v>1722</v>
      </c>
      <c r="B23" s="2"/>
      <c r="C23" s="2"/>
      <c r="D23" s="2"/>
      <c r="E23" s="2"/>
      <c r="F23" s="2"/>
      <c r="H23" s="34">
        <f t="shared" si="0"/>
        <v>0</v>
      </c>
      <c r="I23" s="34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N23" s="37">
        <f>+'Silver conversion'!D29</f>
        <v>0.2025</v>
      </c>
      <c r="P23" s="34">
        <f t="shared" si="5"/>
        <v>0</v>
      </c>
      <c r="Q23" s="34">
        <f t="shared" si="6"/>
        <v>0</v>
      </c>
      <c r="R23" s="34">
        <f t="shared" si="7"/>
        <v>0</v>
      </c>
      <c r="S23" s="34">
        <f t="shared" si="8"/>
        <v>0</v>
      </c>
      <c r="T23" s="34">
        <f t="shared" si="9"/>
        <v>0</v>
      </c>
    </row>
    <row r="24" spans="1:20" ht="15">
      <c r="A24">
        <v>1723</v>
      </c>
      <c r="B24" s="2">
        <v>1593.6</v>
      </c>
      <c r="C24" s="2"/>
      <c r="D24" s="2">
        <v>505.6</v>
      </c>
      <c r="E24" s="2">
        <v>11</v>
      </c>
      <c r="F24" s="2"/>
      <c r="H24" s="34">
        <f t="shared" si="0"/>
        <v>13.749784296807592</v>
      </c>
      <c r="I24" s="34">
        <f t="shared" si="1"/>
        <v>0</v>
      </c>
      <c r="J24" s="2">
        <f t="shared" si="2"/>
        <v>3.16</v>
      </c>
      <c r="K24" s="2">
        <f t="shared" si="3"/>
        <v>0.06875</v>
      </c>
      <c r="L24" s="2">
        <f t="shared" si="4"/>
        <v>0</v>
      </c>
      <c r="N24" s="37">
        <f>+'Silver conversion'!D30</f>
        <v>0.2015</v>
      </c>
      <c r="P24" s="34">
        <f t="shared" si="5"/>
        <v>2.77058153580673</v>
      </c>
      <c r="Q24" s="34">
        <f t="shared" si="6"/>
        <v>0</v>
      </c>
      <c r="R24" s="34">
        <f t="shared" si="7"/>
        <v>0.6367400000000001</v>
      </c>
      <c r="S24" s="34">
        <f t="shared" si="8"/>
        <v>0.013853125000000003</v>
      </c>
      <c r="T24" s="34">
        <f t="shared" si="9"/>
        <v>0</v>
      </c>
    </row>
    <row r="25" spans="1:20" ht="15">
      <c r="A25">
        <v>1724</v>
      </c>
      <c r="B25" s="2">
        <v>1946.1818181818182</v>
      </c>
      <c r="C25" s="2"/>
      <c r="D25" s="2">
        <v>643.2</v>
      </c>
      <c r="E25" s="2">
        <v>10.6</v>
      </c>
      <c r="F25" s="2"/>
      <c r="H25" s="34">
        <f t="shared" si="0"/>
        <v>16.79190524747039</v>
      </c>
      <c r="I25" s="34">
        <f t="shared" si="1"/>
        <v>0</v>
      </c>
      <c r="J25" s="2">
        <f t="shared" si="2"/>
        <v>4.0200000000000005</v>
      </c>
      <c r="K25" s="2">
        <f t="shared" si="3"/>
        <v>0.06625</v>
      </c>
      <c r="L25" s="2">
        <f t="shared" si="4"/>
        <v>0</v>
      </c>
      <c r="N25" s="37">
        <f>+'Silver conversion'!D31</f>
        <v>0.2</v>
      </c>
      <c r="P25" s="34">
        <f t="shared" si="5"/>
        <v>3.358381049494078</v>
      </c>
      <c r="Q25" s="34">
        <f t="shared" si="6"/>
        <v>0</v>
      </c>
      <c r="R25" s="34">
        <f t="shared" si="7"/>
        <v>0.8040000000000002</v>
      </c>
      <c r="S25" s="34">
        <f t="shared" si="8"/>
        <v>0.013250000000000001</v>
      </c>
      <c r="T25" s="34">
        <f t="shared" si="9"/>
        <v>0</v>
      </c>
    </row>
    <row r="26" spans="1:20" ht="15">
      <c r="A26">
        <v>1725</v>
      </c>
      <c r="B26" s="2">
        <v>1848</v>
      </c>
      <c r="C26" s="2"/>
      <c r="D26" s="2">
        <v>648</v>
      </c>
      <c r="E26" s="2">
        <v>11.375</v>
      </c>
      <c r="F26" s="2"/>
      <c r="H26" s="34">
        <f t="shared" si="0"/>
        <v>15.944779982743745</v>
      </c>
      <c r="I26" s="34">
        <f t="shared" si="1"/>
        <v>0</v>
      </c>
      <c r="J26" s="2">
        <f t="shared" si="2"/>
        <v>4.05</v>
      </c>
      <c r="K26" s="2">
        <f t="shared" si="3"/>
        <v>0.07109375</v>
      </c>
      <c r="L26" s="2">
        <f t="shared" si="4"/>
        <v>0</v>
      </c>
      <c r="N26" s="37">
        <f>+'Silver conversion'!D32</f>
        <v>0.1975</v>
      </c>
      <c r="P26" s="34">
        <f t="shared" si="5"/>
        <v>3.1490940465918897</v>
      </c>
      <c r="Q26" s="34">
        <f t="shared" si="6"/>
        <v>0</v>
      </c>
      <c r="R26" s="34">
        <f t="shared" si="7"/>
        <v>0.799875</v>
      </c>
      <c r="S26" s="34">
        <f t="shared" si="8"/>
        <v>0.014041015625</v>
      </c>
      <c r="T26" s="34">
        <f t="shared" si="9"/>
        <v>0</v>
      </c>
    </row>
    <row r="27" spans="1:20" ht="15">
      <c r="A27">
        <v>1726</v>
      </c>
      <c r="B27" s="2">
        <v>2176</v>
      </c>
      <c r="C27" s="2"/>
      <c r="D27" s="2">
        <v>727.1111111111111</v>
      </c>
      <c r="E27" s="2">
        <v>12.444444444444445</v>
      </c>
      <c r="F27" s="2"/>
      <c r="H27" s="34">
        <f t="shared" si="0"/>
        <v>18.774805867126833</v>
      </c>
      <c r="I27" s="34">
        <f t="shared" si="1"/>
        <v>0</v>
      </c>
      <c r="J27" s="2">
        <f t="shared" si="2"/>
        <v>4.544444444444444</v>
      </c>
      <c r="K27" s="2">
        <f t="shared" si="3"/>
        <v>0.07777777777777778</v>
      </c>
      <c r="L27" s="2">
        <f t="shared" si="4"/>
        <v>0</v>
      </c>
      <c r="N27" s="37">
        <f>+'Silver conversion'!D33</f>
        <v>0.2095</v>
      </c>
      <c r="P27" s="34">
        <f t="shared" si="5"/>
        <v>3.9333218291630714</v>
      </c>
      <c r="Q27" s="34">
        <f t="shared" si="6"/>
        <v>0</v>
      </c>
      <c r="R27" s="34">
        <f t="shared" si="7"/>
        <v>0.952061111111111</v>
      </c>
      <c r="S27" s="34">
        <f t="shared" si="8"/>
        <v>0.016294444444444445</v>
      </c>
      <c r="T27" s="34">
        <f t="shared" si="9"/>
        <v>0</v>
      </c>
    </row>
    <row r="28" spans="1:20" ht="15">
      <c r="A28">
        <v>1727</v>
      </c>
      <c r="B28" s="2">
        <v>1974.857142857143</v>
      </c>
      <c r="C28" s="2"/>
      <c r="D28" s="2">
        <v>888</v>
      </c>
      <c r="E28" s="2">
        <v>13.428571428571429</v>
      </c>
      <c r="F28" s="2"/>
      <c r="H28" s="34">
        <f t="shared" si="0"/>
        <v>17.039319610501664</v>
      </c>
      <c r="I28" s="34">
        <f t="shared" si="1"/>
        <v>0</v>
      </c>
      <c r="J28" s="2">
        <f t="shared" si="2"/>
        <v>5.55</v>
      </c>
      <c r="K28" s="2">
        <f t="shared" si="3"/>
        <v>0.08392857142857144</v>
      </c>
      <c r="L28" s="2">
        <f t="shared" si="4"/>
        <v>0</v>
      </c>
      <c r="N28" s="37">
        <f>+'Silver conversion'!D34</f>
        <v>0.2195</v>
      </c>
      <c r="P28" s="34">
        <f t="shared" si="5"/>
        <v>3.740130654505115</v>
      </c>
      <c r="Q28" s="34">
        <f t="shared" si="6"/>
        <v>0</v>
      </c>
      <c r="R28" s="34">
        <f t="shared" si="7"/>
        <v>1.218225</v>
      </c>
      <c r="S28" s="34">
        <f t="shared" si="8"/>
        <v>0.01842232142857143</v>
      </c>
      <c r="T28" s="34">
        <f t="shared" si="9"/>
        <v>0</v>
      </c>
    </row>
    <row r="29" spans="1:20" ht="15">
      <c r="A29">
        <v>1728</v>
      </c>
      <c r="B29" s="2">
        <v>1920</v>
      </c>
      <c r="C29" s="2"/>
      <c r="D29" s="2">
        <v>960</v>
      </c>
      <c r="E29" s="2">
        <v>24</v>
      </c>
      <c r="F29" s="2"/>
      <c r="H29" s="34">
        <f t="shared" si="0"/>
        <v>16.566005176876615</v>
      </c>
      <c r="I29" s="34">
        <f t="shared" si="1"/>
        <v>0</v>
      </c>
      <c r="J29" s="2">
        <f t="shared" si="2"/>
        <v>6</v>
      </c>
      <c r="K29" s="2">
        <f t="shared" si="3"/>
        <v>0.15</v>
      </c>
      <c r="L29" s="2">
        <f t="shared" si="4"/>
        <v>0</v>
      </c>
      <c r="N29" s="37">
        <f>+'Silver conversion'!D35</f>
        <v>0.223</v>
      </c>
      <c r="P29" s="34">
        <f t="shared" si="5"/>
        <v>3.6942191544434855</v>
      </c>
      <c r="Q29" s="34">
        <f t="shared" si="6"/>
        <v>0</v>
      </c>
      <c r="R29" s="34">
        <f t="shared" si="7"/>
        <v>1.338</v>
      </c>
      <c r="S29" s="34">
        <f t="shared" si="8"/>
        <v>0.03345</v>
      </c>
      <c r="T29" s="34">
        <f t="shared" si="9"/>
        <v>0</v>
      </c>
    </row>
    <row r="30" spans="1:20" ht="15">
      <c r="A30">
        <v>1729</v>
      </c>
      <c r="C30" s="2"/>
      <c r="E30" s="2"/>
      <c r="F30" s="2"/>
      <c r="H30" s="34">
        <f t="shared" si="0"/>
        <v>0</v>
      </c>
      <c r="I30" s="34">
        <f t="shared" si="1"/>
        <v>0</v>
      </c>
      <c r="J30" s="2">
        <f t="shared" si="2"/>
        <v>0</v>
      </c>
      <c r="K30" s="2">
        <f t="shared" si="3"/>
        <v>0</v>
      </c>
      <c r="L30" s="2">
        <f t="shared" si="4"/>
        <v>0</v>
      </c>
      <c r="N30" s="37">
        <f>+'Silver conversion'!D36</f>
        <v>0.223</v>
      </c>
      <c r="P30" s="34">
        <f t="shared" si="5"/>
        <v>0</v>
      </c>
      <c r="Q30" s="34">
        <f t="shared" si="6"/>
        <v>0</v>
      </c>
      <c r="R30" s="34">
        <f t="shared" si="7"/>
        <v>0</v>
      </c>
      <c r="S30" s="34">
        <f t="shared" si="8"/>
        <v>0</v>
      </c>
      <c r="T30" s="34">
        <f t="shared" si="9"/>
        <v>0</v>
      </c>
    </row>
    <row r="31" spans="1:20" ht="15">
      <c r="A31">
        <v>1730</v>
      </c>
      <c r="C31" s="2">
        <v>2208</v>
      </c>
      <c r="E31" s="2">
        <v>14</v>
      </c>
      <c r="F31" s="2">
        <v>960</v>
      </c>
      <c r="H31" s="34">
        <f t="shared" si="0"/>
        <v>0</v>
      </c>
      <c r="I31" s="34">
        <f t="shared" si="1"/>
        <v>19.050905953408108</v>
      </c>
      <c r="J31" s="2">
        <f t="shared" si="2"/>
        <v>0</v>
      </c>
      <c r="K31" s="2">
        <f t="shared" si="3"/>
        <v>0.0875</v>
      </c>
      <c r="L31" s="2">
        <f t="shared" si="4"/>
        <v>6</v>
      </c>
      <c r="N31" s="37">
        <f>+'Silver conversion'!D37</f>
        <v>0.2205</v>
      </c>
      <c r="P31" s="34">
        <f t="shared" si="5"/>
        <v>0</v>
      </c>
      <c r="Q31" s="34">
        <f t="shared" si="6"/>
        <v>4.200724762726488</v>
      </c>
      <c r="R31" s="34">
        <f t="shared" si="7"/>
        <v>0</v>
      </c>
      <c r="S31" s="34">
        <f t="shared" si="8"/>
        <v>0.01929375</v>
      </c>
      <c r="T31" s="34">
        <f t="shared" si="9"/>
        <v>1.323</v>
      </c>
    </row>
    <row r="32" spans="1:20" ht="15">
      <c r="A32">
        <v>1731</v>
      </c>
      <c r="C32" s="2">
        <v>1832</v>
      </c>
      <c r="E32" s="2">
        <v>10.619047619047619</v>
      </c>
      <c r="F32" s="2">
        <v>937.1428571428571</v>
      </c>
      <c r="H32" s="34">
        <f t="shared" si="0"/>
        <v>0</v>
      </c>
      <c r="I32" s="34">
        <f t="shared" si="1"/>
        <v>15.806729939603105</v>
      </c>
      <c r="J32" s="2">
        <f t="shared" si="2"/>
        <v>0</v>
      </c>
      <c r="K32" s="2">
        <f t="shared" si="3"/>
        <v>0.06636904761904762</v>
      </c>
      <c r="L32" s="2">
        <f t="shared" si="4"/>
        <v>5.857142857142857</v>
      </c>
      <c r="N32" s="37">
        <f>+'Silver conversion'!D38</f>
        <v>0.222</v>
      </c>
      <c r="P32" s="34">
        <f t="shared" si="5"/>
        <v>0</v>
      </c>
      <c r="Q32" s="34">
        <f t="shared" si="6"/>
        <v>3.5090940465918896</v>
      </c>
      <c r="R32" s="34">
        <f t="shared" si="7"/>
        <v>0</v>
      </c>
      <c r="S32" s="34">
        <f t="shared" si="8"/>
        <v>0.014733928571428571</v>
      </c>
      <c r="T32" s="34">
        <f t="shared" si="9"/>
        <v>1.3002857142857143</v>
      </c>
    </row>
    <row r="33" spans="1:20" ht="15">
      <c r="A33">
        <v>1732</v>
      </c>
      <c r="C33" s="2">
        <v>1901.5384615384614</v>
      </c>
      <c r="E33" s="2">
        <v>11</v>
      </c>
      <c r="F33" s="2">
        <v>960</v>
      </c>
      <c r="H33" s="34">
        <f t="shared" si="0"/>
        <v>0</v>
      </c>
      <c r="I33" s="34">
        <f t="shared" si="1"/>
        <v>16.406716665560495</v>
      </c>
      <c r="J33" s="2">
        <f t="shared" si="2"/>
        <v>0</v>
      </c>
      <c r="K33" s="2">
        <f t="shared" si="3"/>
        <v>0.06875</v>
      </c>
      <c r="L33" s="2">
        <f t="shared" si="4"/>
        <v>6</v>
      </c>
      <c r="N33" s="37">
        <f>+'Silver conversion'!D39</f>
        <v>0.2235</v>
      </c>
      <c r="P33" s="34">
        <f t="shared" si="5"/>
        <v>0</v>
      </c>
      <c r="Q33" s="34">
        <f t="shared" si="6"/>
        <v>3.6669011747527707</v>
      </c>
      <c r="R33" s="34">
        <f t="shared" si="7"/>
        <v>0</v>
      </c>
      <c r="S33" s="34">
        <f t="shared" si="8"/>
        <v>0.015365625</v>
      </c>
      <c r="T33" s="34">
        <f t="shared" si="9"/>
        <v>1.341</v>
      </c>
    </row>
    <row r="34" spans="1:20" ht="15">
      <c r="A34">
        <v>1733</v>
      </c>
      <c r="C34" s="2">
        <v>1934.7692307692307</v>
      </c>
      <c r="E34" s="2">
        <v>11</v>
      </c>
      <c r="F34" s="2">
        <v>960</v>
      </c>
      <c r="H34" s="34">
        <f t="shared" si="0"/>
        <v>0</v>
      </c>
      <c r="I34" s="34">
        <f t="shared" si="1"/>
        <v>16.693435985929515</v>
      </c>
      <c r="J34" s="2">
        <f t="shared" si="2"/>
        <v>0</v>
      </c>
      <c r="K34" s="2">
        <f t="shared" si="3"/>
        <v>0.06875</v>
      </c>
      <c r="L34" s="2">
        <f t="shared" si="4"/>
        <v>6</v>
      </c>
      <c r="N34" s="37">
        <f>+'Silver conversion'!D40</f>
        <v>0.221</v>
      </c>
      <c r="P34" s="34">
        <f t="shared" si="5"/>
        <v>0</v>
      </c>
      <c r="Q34" s="34">
        <f t="shared" si="6"/>
        <v>3.689249352890423</v>
      </c>
      <c r="R34" s="34">
        <f t="shared" si="7"/>
        <v>0</v>
      </c>
      <c r="S34" s="34">
        <f t="shared" si="8"/>
        <v>0.01519375</v>
      </c>
      <c r="T34" s="34">
        <f t="shared" si="9"/>
        <v>1.326</v>
      </c>
    </row>
    <row r="35" spans="1:20" ht="15">
      <c r="A35">
        <v>1734</v>
      </c>
      <c r="C35" s="2">
        <v>1808</v>
      </c>
      <c r="E35" s="2">
        <v>9.529411764705882</v>
      </c>
      <c r="F35" s="2">
        <v>860</v>
      </c>
      <c r="H35" s="34">
        <f t="shared" si="0"/>
        <v>0</v>
      </c>
      <c r="I35" s="34">
        <f t="shared" si="1"/>
        <v>15.599654874892147</v>
      </c>
      <c r="J35" s="2">
        <f t="shared" si="2"/>
        <v>0</v>
      </c>
      <c r="K35" s="2">
        <f t="shared" si="3"/>
        <v>0.05955882352941176</v>
      </c>
      <c r="L35" s="2">
        <f t="shared" si="4"/>
        <v>5.375</v>
      </c>
      <c r="N35" s="37">
        <f>+'Silver conversion'!D41</f>
        <v>0.2205</v>
      </c>
      <c r="P35" s="34">
        <f t="shared" si="5"/>
        <v>0</v>
      </c>
      <c r="Q35" s="34">
        <f t="shared" si="6"/>
        <v>3.4397238999137185</v>
      </c>
      <c r="R35" s="34">
        <f t="shared" si="7"/>
        <v>0</v>
      </c>
      <c r="S35" s="34">
        <f t="shared" si="8"/>
        <v>0.013132720588235294</v>
      </c>
      <c r="T35" s="34">
        <f t="shared" si="9"/>
        <v>1.1851875</v>
      </c>
    </row>
    <row r="36" spans="1:20" ht="15">
      <c r="A36">
        <v>1735</v>
      </c>
      <c r="C36" s="2">
        <v>1904</v>
      </c>
      <c r="E36" s="2">
        <v>8.777777777777779</v>
      </c>
      <c r="F36" s="2">
        <v>704</v>
      </c>
      <c r="H36" s="34">
        <f t="shared" si="0"/>
        <v>0</v>
      </c>
      <c r="I36" s="34">
        <f t="shared" si="1"/>
        <v>16.427955133735978</v>
      </c>
      <c r="J36" s="2">
        <f t="shared" si="2"/>
        <v>0</v>
      </c>
      <c r="K36" s="2">
        <f t="shared" si="3"/>
        <v>0.05486111111111112</v>
      </c>
      <c r="L36" s="2">
        <f t="shared" si="4"/>
        <v>4.4</v>
      </c>
      <c r="N36" s="37">
        <f>+'Silver conversion'!D42</f>
        <v>0.2195</v>
      </c>
      <c r="P36" s="34">
        <f t="shared" si="5"/>
        <v>0</v>
      </c>
      <c r="Q36" s="34">
        <f t="shared" si="6"/>
        <v>3.605936151855047</v>
      </c>
      <c r="R36" s="34">
        <f t="shared" si="7"/>
        <v>0</v>
      </c>
      <c r="S36" s="34">
        <f t="shared" si="8"/>
        <v>0.01204201388888889</v>
      </c>
      <c r="T36" s="34">
        <f t="shared" si="9"/>
        <v>0.9658000000000001</v>
      </c>
    </row>
    <row r="37" spans="1:20" ht="15">
      <c r="A37">
        <v>1736</v>
      </c>
      <c r="C37" s="2">
        <v>1824</v>
      </c>
      <c r="E37" s="2">
        <v>11</v>
      </c>
      <c r="F37" s="2">
        <v>732</v>
      </c>
      <c r="H37" s="34">
        <f t="shared" si="0"/>
        <v>0</v>
      </c>
      <c r="I37" s="34">
        <f t="shared" si="1"/>
        <v>15.737704918032787</v>
      </c>
      <c r="J37" s="2">
        <f t="shared" si="2"/>
        <v>0</v>
      </c>
      <c r="K37" s="2">
        <f t="shared" si="3"/>
        <v>0.06875</v>
      </c>
      <c r="L37" s="2">
        <f t="shared" si="4"/>
        <v>4.575</v>
      </c>
      <c r="N37" s="37">
        <f>+'Silver conversion'!D43</f>
        <v>0.2205</v>
      </c>
      <c r="P37" s="34">
        <f t="shared" si="5"/>
        <v>0</v>
      </c>
      <c r="Q37" s="34">
        <f t="shared" si="6"/>
        <v>3.4701639344262296</v>
      </c>
      <c r="R37" s="34">
        <f t="shared" si="7"/>
        <v>0</v>
      </c>
      <c r="S37" s="34">
        <f t="shared" si="8"/>
        <v>0.015159375000000001</v>
      </c>
      <c r="T37" s="34">
        <f t="shared" si="9"/>
        <v>1.0087875</v>
      </c>
    </row>
    <row r="38" spans="1:20" ht="15">
      <c r="A38">
        <v>1737</v>
      </c>
      <c r="C38" s="2"/>
      <c r="E38" s="2"/>
      <c r="F38" s="2"/>
      <c r="H38" s="34">
        <f t="shared" si="0"/>
        <v>0</v>
      </c>
      <c r="I38" s="34">
        <f t="shared" si="1"/>
        <v>0</v>
      </c>
      <c r="J38" s="2">
        <f t="shared" si="2"/>
        <v>0</v>
      </c>
      <c r="K38" s="2">
        <f t="shared" si="3"/>
        <v>0</v>
      </c>
      <c r="L38" s="2">
        <f t="shared" si="4"/>
        <v>0</v>
      </c>
      <c r="N38" s="37">
        <f>+'Silver conversion'!D44</f>
        <v>0.2205</v>
      </c>
      <c r="P38" s="34">
        <f t="shared" si="5"/>
        <v>0</v>
      </c>
      <c r="Q38" s="34">
        <f t="shared" si="6"/>
        <v>0</v>
      </c>
      <c r="R38" s="34">
        <f t="shared" si="7"/>
        <v>0</v>
      </c>
      <c r="S38" s="34">
        <f t="shared" si="8"/>
        <v>0</v>
      </c>
      <c r="T38" s="34">
        <f t="shared" si="9"/>
        <v>0</v>
      </c>
    </row>
    <row r="39" spans="1:20" ht="15">
      <c r="A39">
        <v>1738</v>
      </c>
      <c r="C39" s="2"/>
      <c r="E39" s="2"/>
      <c r="F39" s="2"/>
      <c r="H39" s="34">
        <f t="shared" si="0"/>
        <v>0</v>
      </c>
      <c r="I39" s="34">
        <f t="shared" si="1"/>
        <v>0</v>
      </c>
      <c r="J39" s="2">
        <f t="shared" si="2"/>
        <v>0</v>
      </c>
      <c r="K39" s="2">
        <f t="shared" si="3"/>
        <v>0</v>
      </c>
      <c r="L39" s="2">
        <f t="shared" si="4"/>
        <v>0</v>
      </c>
      <c r="N39" s="37">
        <f>+'Silver conversion'!D45</f>
        <v>0.224</v>
      </c>
      <c r="P39" s="34">
        <f t="shared" si="5"/>
        <v>0</v>
      </c>
      <c r="Q39" s="34">
        <f t="shared" si="6"/>
        <v>0</v>
      </c>
      <c r="R39" s="34">
        <f t="shared" si="7"/>
        <v>0</v>
      </c>
      <c r="S39" s="34">
        <f t="shared" si="8"/>
        <v>0</v>
      </c>
      <c r="T39" s="34">
        <f t="shared" si="9"/>
        <v>0</v>
      </c>
    </row>
    <row r="40" spans="1:20" ht="15">
      <c r="A40">
        <v>1739</v>
      </c>
      <c r="C40" s="2">
        <v>1744</v>
      </c>
      <c r="E40" s="2">
        <v>10.2</v>
      </c>
      <c r="F40" s="2">
        <v>768</v>
      </c>
      <c r="H40" s="34">
        <f t="shared" si="0"/>
        <v>0</v>
      </c>
      <c r="I40" s="34">
        <f t="shared" si="1"/>
        <v>15.047454702329594</v>
      </c>
      <c r="J40" s="2">
        <f t="shared" si="2"/>
        <v>0</v>
      </c>
      <c r="K40" s="2">
        <f t="shared" si="3"/>
        <v>0.06375</v>
      </c>
      <c r="L40" s="2">
        <f t="shared" si="4"/>
        <v>4.8</v>
      </c>
      <c r="N40" s="37">
        <f>+'Silver conversion'!D46</f>
        <v>0.2215</v>
      </c>
      <c r="P40" s="34">
        <f t="shared" si="5"/>
        <v>0</v>
      </c>
      <c r="Q40" s="34">
        <f t="shared" si="6"/>
        <v>3.333011216566005</v>
      </c>
      <c r="R40" s="34">
        <f t="shared" si="7"/>
        <v>0</v>
      </c>
      <c r="S40" s="34">
        <f t="shared" si="8"/>
        <v>0.014120625000000001</v>
      </c>
      <c r="T40" s="34">
        <f t="shared" si="9"/>
        <v>1.0632</v>
      </c>
    </row>
    <row r="41" spans="1:20" ht="15">
      <c r="A41">
        <v>1740</v>
      </c>
      <c r="C41" s="2">
        <v>2816</v>
      </c>
      <c r="E41" s="2">
        <v>14.5</v>
      </c>
      <c r="F41" s="2">
        <v>1248</v>
      </c>
      <c r="H41" s="34">
        <f t="shared" si="0"/>
        <v>0</v>
      </c>
      <c r="I41" s="34">
        <f t="shared" si="1"/>
        <v>24.296807592752373</v>
      </c>
      <c r="J41" s="2">
        <f t="shared" si="2"/>
        <v>0</v>
      </c>
      <c r="K41" s="2">
        <f t="shared" si="3"/>
        <v>0.090625</v>
      </c>
      <c r="L41" s="2">
        <f t="shared" si="4"/>
        <v>7.8</v>
      </c>
      <c r="N41" s="37">
        <f>+'Silver conversion'!D47</f>
        <v>0.22</v>
      </c>
      <c r="P41" s="34">
        <f t="shared" si="5"/>
        <v>0</v>
      </c>
      <c r="Q41" s="34">
        <f t="shared" si="6"/>
        <v>5.345297670405522</v>
      </c>
      <c r="R41" s="34">
        <f t="shared" si="7"/>
        <v>0</v>
      </c>
      <c r="S41" s="34">
        <f t="shared" si="8"/>
        <v>0.0199375</v>
      </c>
      <c r="T41" s="34">
        <f t="shared" si="9"/>
        <v>1.716</v>
      </c>
    </row>
    <row r="42" spans="1:20" ht="15">
      <c r="A42">
        <v>1741</v>
      </c>
      <c r="C42" s="2">
        <v>2560</v>
      </c>
      <c r="E42" s="2">
        <v>12</v>
      </c>
      <c r="F42" s="2"/>
      <c r="H42" s="34">
        <f t="shared" si="0"/>
        <v>0</v>
      </c>
      <c r="I42" s="34">
        <f t="shared" si="1"/>
        <v>22.088006902502155</v>
      </c>
      <c r="J42" s="2">
        <f t="shared" si="2"/>
        <v>0</v>
      </c>
      <c r="K42" s="2">
        <f t="shared" si="3"/>
        <v>0.075</v>
      </c>
      <c r="L42" s="2">
        <f t="shared" si="4"/>
        <v>0</v>
      </c>
      <c r="N42" s="37">
        <f>+'Silver conversion'!D48</f>
        <v>0.2205</v>
      </c>
      <c r="P42" s="34">
        <f t="shared" si="5"/>
        <v>0</v>
      </c>
      <c r="Q42" s="34">
        <f t="shared" si="6"/>
        <v>4.870405522001725</v>
      </c>
      <c r="R42" s="34">
        <f t="shared" si="7"/>
        <v>0</v>
      </c>
      <c r="S42" s="34">
        <f t="shared" si="8"/>
        <v>0.0165375</v>
      </c>
      <c r="T42" s="34">
        <f t="shared" si="9"/>
        <v>0</v>
      </c>
    </row>
    <row r="43" spans="1:20" ht="15">
      <c r="A43">
        <v>1742</v>
      </c>
      <c r="C43" s="2">
        <v>2880</v>
      </c>
      <c r="E43" s="2">
        <v>20</v>
      </c>
      <c r="F43" s="2"/>
      <c r="H43" s="34">
        <f t="shared" si="0"/>
        <v>0</v>
      </c>
      <c r="I43" s="34">
        <f t="shared" si="1"/>
        <v>24.849007765314926</v>
      </c>
      <c r="J43" s="2">
        <f t="shared" si="2"/>
        <v>0</v>
      </c>
      <c r="K43" s="2">
        <f t="shared" si="3"/>
        <v>0.125</v>
      </c>
      <c r="L43" s="2">
        <f t="shared" si="4"/>
        <v>0</v>
      </c>
      <c r="N43" s="37">
        <f>+'Silver conversion'!D49</f>
        <v>0.2235</v>
      </c>
      <c r="P43" s="34">
        <f t="shared" si="5"/>
        <v>0</v>
      </c>
      <c r="Q43" s="34">
        <f t="shared" si="6"/>
        <v>5.5537532355478865</v>
      </c>
      <c r="R43" s="34">
        <f t="shared" si="7"/>
        <v>0</v>
      </c>
      <c r="S43" s="34">
        <f t="shared" si="8"/>
        <v>0.0279375</v>
      </c>
      <c r="T43" s="34">
        <f t="shared" si="9"/>
        <v>0</v>
      </c>
    </row>
    <row r="44" spans="1:20" ht="15">
      <c r="A44">
        <v>1743</v>
      </c>
      <c r="C44" s="2"/>
      <c r="E44" s="2"/>
      <c r="F44" s="2"/>
      <c r="H44" s="34">
        <f t="shared" si="0"/>
        <v>0</v>
      </c>
      <c r="I44" s="34">
        <f t="shared" si="1"/>
        <v>0</v>
      </c>
      <c r="J44" s="2">
        <f t="shared" si="2"/>
        <v>0</v>
      </c>
      <c r="K44" s="2">
        <f t="shared" si="3"/>
        <v>0</v>
      </c>
      <c r="L44" s="2">
        <f t="shared" si="4"/>
        <v>0</v>
      </c>
      <c r="N44" s="37">
        <f>+'Silver conversion'!D50</f>
        <v>0.2185</v>
      </c>
      <c r="P44" s="34">
        <f t="shared" si="5"/>
        <v>0</v>
      </c>
      <c r="Q44" s="34">
        <f t="shared" si="6"/>
        <v>0</v>
      </c>
      <c r="R44" s="34">
        <f t="shared" si="7"/>
        <v>0</v>
      </c>
      <c r="S44" s="34">
        <f t="shared" si="8"/>
        <v>0</v>
      </c>
      <c r="T44" s="34">
        <f t="shared" si="9"/>
        <v>0</v>
      </c>
    </row>
    <row r="45" spans="1:20" ht="15">
      <c r="A45">
        <v>1744</v>
      </c>
      <c r="C45" s="2"/>
      <c r="E45" s="2"/>
      <c r="F45" s="2"/>
      <c r="H45" s="34">
        <f t="shared" si="0"/>
        <v>0</v>
      </c>
      <c r="I45" s="34">
        <f t="shared" si="1"/>
        <v>0</v>
      </c>
      <c r="J45" s="2">
        <f t="shared" si="2"/>
        <v>0</v>
      </c>
      <c r="K45" s="2">
        <f t="shared" si="3"/>
        <v>0</v>
      </c>
      <c r="L45" s="2">
        <f t="shared" si="4"/>
        <v>0</v>
      </c>
      <c r="N45" s="37">
        <f>+'Silver conversion'!D51</f>
        <v>0.218</v>
      </c>
      <c r="P45" s="34">
        <f t="shared" si="5"/>
        <v>0</v>
      </c>
      <c r="Q45" s="34">
        <f t="shared" si="6"/>
        <v>0</v>
      </c>
      <c r="R45" s="34">
        <f t="shared" si="7"/>
        <v>0</v>
      </c>
      <c r="S45" s="34">
        <f t="shared" si="8"/>
        <v>0</v>
      </c>
      <c r="T45" s="34">
        <f t="shared" si="9"/>
        <v>0</v>
      </c>
    </row>
    <row r="46" spans="1:20" ht="15">
      <c r="A46">
        <v>1745</v>
      </c>
      <c r="C46" s="2"/>
      <c r="E46" s="2"/>
      <c r="F46" s="2"/>
      <c r="H46" s="34">
        <f t="shared" si="0"/>
        <v>0</v>
      </c>
      <c r="I46" s="34">
        <f t="shared" si="1"/>
        <v>0</v>
      </c>
      <c r="J46" s="2">
        <f t="shared" si="2"/>
        <v>0</v>
      </c>
      <c r="K46" s="2">
        <f t="shared" si="3"/>
        <v>0</v>
      </c>
      <c r="L46" s="2">
        <f t="shared" si="4"/>
        <v>0</v>
      </c>
      <c r="N46" s="37">
        <f>+'Silver conversion'!D52</f>
        <v>0.2145</v>
      </c>
      <c r="P46" s="34">
        <f t="shared" si="5"/>
        <v>0</v>
      </c>
      <c r="Q46" s="34">
        <f t="shared" si="6"/>
        <v>0</v>
      </c>
      <c r="R46" s="34">
        <f t="shared" si="7"/>
        <v>0</v>
      </c>
      <c r="S46" s="34">
        <f t="shared" si="8"/>
        <v>0</v>
      </c>
      <c r="T46" s="34">
        <f t="shared" si="9"/>
        <v>0</v>
      </c>
    </row>
    <row r="47" spans="1:20" ht="15">
      <c r="A47">
        <v>1746</v>
      </c>
      <c r="C47" s="2"/>
      <c r="E47" s="2"/>
      <c r="F47" s="2"/>
      <c r="H47" s="34">
        <f t="shared" si="0"/>
        <v>0</v>
      </c>
      <c r="I47" s="34">
        <f t="shared" si="1"/>
        <v>0</v>
      </c>
      <c r="J47" s="2">
        <f t="shared" si="2"/>
        <v>0</v>
      </c>
      <c r="K47" s="2">
        <f t="shared" si="3"/>
        <v>0</v>
      </c>
      <c r="L47" s="2">
        <f t="shared" si="4"/>
        <v>0</v>
      </c>
      <c r="N47" s="37">
        <f>+'Silver conversion'!D53</f>
        <v>0.22</v>
      </c>
      <c r="P47" s="34">
        <f t="shared" si="5"/>
        <v>0</v>
      </c>
      <c r="Q47" s="34">
        <f t="shared" si="6"/>
        <v>0</v>
      </c>
      <c r="R47" s="34">
        <f t="shared" si="7"/>
        <v>0</v>
      </c>
      <c r="S47" s="34">
        <f t="shared" si="8"/>
        <v>0</v>
      </c>
      <c r="T47" s="34">
        <f t="shared" si="9"/>
        <v>0</v>
      </c>
    </row>
    <row r="48" spans="1:20" ht="15">
      <c r="A48">
        <v>1747</v>
      </c>
      <c r="C48" s="2"/>
      <c r="E48" s="2"/>
      <c r="F48" s="2"/>
      <c r="H48" s="34">
        <f t="shared" si="0"/>
        <v>0</v>
      </c>
      <c r="I48" s="34">
        <f t="shared" si="1"/>
        <v>0</v>
      </c>
      <c r="J48" s="2">
        <f t="shared" si="2"/>
        <v>0</v>
      </c>
      <c r="K48" s="2">
        <f t="shared" si="3"/>
        <v>0</v>
      </c>
      <c r="L48" s="2">
        <f t="shared" si="4"/>
        <v>0</v>
      </c>
      <c r="N48" s="37">
        <f>+'Silver conversion'!D54</f>
        <v>0.225</v>
      </c>
      <c r="P48" s="34">
        <f t="shared" si="5"/>
        <v>0</v>
      </c>
      <c r="Q48" s="34">
        <f t="shared" si="6"/>
        <v>0</v>
      </c>
      <c r="R48" s="34">
        <f t="shared" si="7"/>
        <v>0</v>
      </c>
      <c r="S48" s="34">
        <f t="shared" si="8"/>
        <v>0</v>
      </c>
      <c r="T48" s="34">
        <f t="shared" si="9"/>
        <v>0</v>
      </c>
    </row>
    <row r="49" spans="1:20" ht="15">
      <c r="A49">
        <v>1748</v>
      </c>
      <c r="C49" s="2">
        <v>3078</v>
      </c>
      <c r="E49" s="2"/>
      <c r="F49" s="2">
        <v>1327.0588235294117</v>
      </c>
      <c r="H49" s="34">
        <f t="shared" si="0"/>
        <v>0</v>
      </c>
      <c r="I49" s="34">
        <f t="shared" si="1"/>
        <v>26.557377049180328</v>
      </c>
      <c r="J49" s="2">
        <f t="shared" si="2"/>
        <v>0</v>
      </c>
      <c r="K49" s="2">
        <f t="shared" si="3"/>
        <v>0</v>
      </c>
      <c r="L49" s="2">
        <f t="shared" si="4"/>
        <v>8.294117647058822</v>
      </c>
      <c r="N49" s="37">
        <f>+'Silver conversion'!D55</f>
        <v>0.225</v>
      </c>
      <c r="P49" s="34">
        <f t="shared" si="5"/>
        <v>0</v>
      </c>
      <c r="Q49" s="34">
        <f t="shared" si="6"/>
        <v>5.975409836065574</v>
      </c>
      <c r="R49" s="34">
        <f t="shared" si="7"/>
        <v>0</v>
      </c>
      <c r="S49" s="34">
        <f t="shared" si="8"/>
        <v>0</v>
      </c>
      <c r="T49" s="34">
        <f t="shared" si="9"/>
        <v>1.866176470588235</v>
      </c>
    </row>
    <row r="50" spans="1:20" ht="15">
      <c r="A50">
        <v>1749</v>
      </c>
      <c r="C50" s="2">
        <v>2897.777777777778</v>
      </c>
      <c r="E50" s="2"/>
      <c r="F50" s="2">
        <v>1262.7692307692307</v>
      </c>
      <c r="H50" s="34">
        <f t="shared" si="0"/>
        <v>0</v>
      </c>
      <c r="I50" s="34">
        <f t="shared" si="1"/>
        <v>25.002396702137858</v>
      </c>
      <c r="J50" s="2">
        <f t="shared" si="2"/>
        <v>0</v>
      </c>
      <c r="K50" s="2">
        <f t="shared" si="3"/>
        <v>0</v>
      </c>
      <c r="L50" s="2">
        <f t="shared" si="4"/>
        <v>7.892307692307692</v>
      </c>
      <c r="N50" s="37">
        <f>+'Silver conversion'!D56</f>
        <v>0.2235</v>
      </c>
      <c r="P50" s="34">
        <f t="shared" si="5"/>
        <v>0</v>
      </c>
      <c r="Q50" s="34">
        <f t="shared" si="6"/>
        <v>5.588035662927812</v>
      </c>
      <c r="R50" s="34">
        <f t="shared" si="7"/>
        <v>0</v>
      </c>
      <c r="S50" s="34">
        <f t="shared" si="8"/>
        <v>0</v>
      </c>
      <c r="T50" s="34">
        <f t="shared" si="9"/>
        <v>1.763930769230769</v>
      </c>
    </row>
    <row r="51" spans="1:20" ht="15">
      <c r="A51">
        <v>1750</v>
      </c>
      <c r="C51" s="2">
        <v>2816</v>
      </c>
      <c r="E51" s="2"/>
      <c r="F51" s="2">
        <v>1182.3157894736842</v>
      </c>
      <c r="H51" s="34">
        <f t="shared" si="0"/>
        <v>0</v>
      </c>
      <c r="I51" s="34">
        <f t="shared" si="1"/>
        <v>24.296807592752373</v>
      </c>
      <c r="J51" s="2">
        <f t="shared" si="2"/>
        <v>0</v>
      </c>
      <c r="K51" s="2">
        <f t="shared" si="3"/>
        <v>0</v>
      </c>
      <c r="L51" s="2">
        <f t="shared" si="4"/>
        <v>7.389473684210526</v>
      </c>
      <c r="N51" s="37">
        <f>+'Silver conversion'!D57</f>
        <v>0.224</v>
      </c>
      <c r="P51" s="34">
        <f t="shared" si="5"/>
        <v>0</v>
      </c>
      <c r="Q51" s="34">
        <f t="shared" si="6"/>
        <v>5.442484900776532</v>
      </c>
      <c r="R51" s="34">
        <f t="shared" si="7"/>
        <v>0</v>
      </c>
      <c r="S51" s="34">
        <f t="shared" si="8"/>
        <v>0</v>
      </c>
      <c r="T51" s="34">
        <f t="shared" si="9"/>
        <v>1.6552421052631578</v>
      </c>
    </row>
    <row r="52" spans="1:20" ht="15">
      <c r="A52">
        <v>1751</v>
      </c>
      <c r="C52" s="2">
        <v>2304</v>
      </c>
      <c r="E52" s="2"/>
      <c r="F52" s="2">
        <v>1227.4285714285713</v>
      </c>
      <c r="H52" s="34">
        <f t="shared" si="0"/>
        <v>0</v>
      </c>
      <c r="I52" s="34">
        <f t="shared" si="1"/>
        <v>19.87920621225194</v>
      </c>
      <c r="J52" s="2">
        <f t="shared" si="2"/>
        <v>0</v>
      </c>
      <c r="K52" s="2">
        <f t="shared" si="3"/>
        <v>0</v>
      </c>
      <c r="L52" s="2">
        <f t="shared" si="4"/>
        <v>7.671428571428571</v>
      </c>
      <c r="N52" s="37">
        <f>+'Silver conversion'!D58</f>
        <v>0.2225</v>
      </c>
      <c r="P52" s="34">
        <f t="shared" si="5"/>
        <v>0</v>
      </c>
      <c r="Q52" s="34">
        <f t="shared" si="6"/>
        <v>4.4231233822260565</v>
      </c>
      <c r="R52" s="34">
        <f t="shared" si="7"/>
        <v>0</v>
      </c>
      <c r="S52" s="34">
        <f t="shared" si="8"/>
        <v>0</v>
      </c>
      <c r="T52" s="34">
        <f t="shared" si="9"/>
        <v>1.706892857142857</v>
      </c>
    </row>
    <row r="53" spans="1:20" ht="15">
      <c r="A53">
        <v>1752</v>
      </c>
      <c r="C53" s="2">
        <v>2241.777777777778</v>
      </c>
      <c r="E53" s="2"/>
      <c r="F53" s="2">
        <v>980.2105263157895</v>
      </c>
      <c r="H53" s="34">
        <f t="shared" si="0"/>
        <v>0</v>
      </c>
      <c r="I53" s="34">
        <f t="shared" si="1"/>
        <v>19.34234493337168</v>
      </c>
      <c r="J53" s="2">
        <f t="shared" si="2"/>
        <v>0</v>
      </c>
      <c r="K53" s="2">
        <f t="shared" si="3"/>
        <v>0</v>
      </c>
      <c r="L53" s="2">
        <f t="shared" si="4"/>
        <v>6.126315789473685</v>
      </c>
      <c r="N53" s="37">
        <f>+'Silver conversion'!D59</f>
        <v>0.223</v>
      </c>
      <c r="P53" s="34">
        <f t="shared" si="5"/>
        <v>0</v>
      </c>
      <c r="Q53" s="34">
        <f t="shared" si="6"/>
        <v>4.313342920141885</v>
      </c>
      <c r="R53" s="34">
        <f t="shared" si="7"/>
        <v>0</v>
      </c>
      <c r="S53" s="34">
        <f t="shared" si="8"/>
        <v>0</v>
      </c>
      <c r="T53" s="34">
        <f t="shared" si="9"/>
        <v>1.3661684210526317</v>
      </c>
    </row>
    <row r="54" spans="1:20" ht="15">
      <c r="A54">
        <v>1753</v>
      </c>
      <c r="C54" s="2">
        <v>2248</v>
      </c>
      <c r="E54" s="2"/>
      <c r="F54" s="2">
        <v>973.7142857142857</v>
      </c>
      <c r="H54" s="34">
        <f t="shared" si="0"/>
        <v>0</v>
      </c>
      <c r="I54" s="34">
        <f t="shared" si="1"/>
        <v>19.396031061259706</v>
      </c>
      <c r="J54" s="2">
        <f t="shared" si="2"/>
        <v>0</v>
      </c>
      <c r="K54" s="2">
        <f t="shared" si="3"/>
        <v>0</v>
      </c>
      <c r="L54" s="2">
        <f t="shared" si="4"/>
        <v>6.085714285714285</v>
      </c>
      <c r="N54" s="37">
        <f>+'Silver conversion'!D60</f>
        <v>0.2225</v>
      </c>
      <c r="P54" s="34">
        <f t="shared" si="5"/>
        <v>0</v>
      </c>
      <c r="Q54" s="34">
        <f t="shared" si="6"/>
        <v>4.3156169111302844</v>
      </c>
      <c r="R54" s="34">
        <f t="shared" si="7"/>
        <v>0</v>
      </c>
      <c r="S54" s="34">
        <f t="shared" si="8"/>
        <v>0</v>
      </c>
      <c r="T54" s="34">
        <f t="shared" si="9"/>
        <v>1.3540714285714286</v>
      </c>
    </row>
    <row r="55" spans="1:20" ht="15">
      <c r="A55">
        <v>1754</v>
      </c>
      <c r="C55" s="2">
        <v>1984</v>
      </c>
      <c r="E55" s="2"/>
      <c r="F55" s="2">
        <v>886.1538461538462</v>
      </c>
      <c r="H55" s="34">
        <f t="shared" si="0"/>
        <v>0</v>
      </c>
      <c r="I55" s="34">
        <f t="shared" si="1"/>
        <v>17.118205349439172</v>
      </c>
      <c r="J55" s="2">
        <f t="shared" si="2"/>
        <v>0</v>
      </c>
      <c r="K55" s="2">
        <f t="shared" si="3"/>
        <v>0</v>
      </c>
      <c r="L55" s="2">
        <f t="shared" si="4"/>
        <v>5.538461538461538</v>
      </c>
      <c r="N55" s="37">
        <f>+'Silver conversion'!D61</f>
        <v>0.221</v>
      </c>
      <c r="P55" s="34">
        <f t="shared" si="5"/>
        <v>0</v>
      </c>
      <c r="Q55" s="34">
        <f t="shared" si="6"/>
        <v>3.7831233822260573</v>
      </c>
      <c r="R55" s="34">
        <f t="shared" si="7"/>
        <v>0</v>
      </c>
      <c r="S55" s="34">
        <f t="shared" si="8"/>
        <v>0</v>
      </c>
      <c r="T55" s="34">
        <f t="shared" si="9"/>
        <v>1.224</v>
      </c>
    </row>
    <row r="56" spans="1:20" ht="15">
      <c r="A56">
        <v>1755</v>
      </c>
      <c r="C56" s="2"/>
      <c r="E56" s="2"/>
      <c r="F56" s="2"/>
      <c r="H56" s="34">
        <f t="shared" si="0"/>
        <v>0</v>
      </c>
      <c r="I56" s="34">
        <f t="shared" si="1"/>
        <v>0</v>
      </c>
      <c r="J56" s="2">
        <f t="shared" si="2"/>
        <v>0</v>
      </c>
      <c r="K56" s="2">
        <f t="shared" si="3"/>
        <v>0</v>
      </c>
      <c r="L56" s="2">
        <f t="shared" si="4"/>
        <v>0</v>
      </c>
      <c r="N56" s="37">
        <f>+'Silver conversion'!D62</f>
        <v>0.2225</v>
      </c>
      <c r="P56" s="34">
        <f t="shared" si="5"/>
        <v>0</v>
      </c>
      <c r="Q56" s="34">
        <f t="shared" si="6"/>
        <v>0</v>
      </c>
      <c r="R56" s="34">
        <f t="shared" si="7"/>
        <v>0</v>
      </c>
      <c r="S56" s="34">
        <f t="shared" si="8"/>
        <v>0</v>
      </c>
      <c r="T56" s="34">
        <f t="shared" si="9"/>
        <v>0</v>
      </c>
    </row>
    <row r="57" spans="1:20" ht="15">
      <c r="A57">
        <v>1756</v>
      </c>
      <c r="C57" s="2">
        <v>2528</v>
      </c>
      <c r="E57" s="2"/>
      <c r="F57" s="2">
        <v>1190.4</v>
      </c>
      <c r="H57" s="34">
        <f t="shared" si="0"/>
        <v>0</v>
      </c>
      <c r="I57" s="34">
        <f t="shared" si="1"/>
        <v>21.81190681622088</v>
      </c>
      <c r="J57" s="2">
        <f t="shared" si="2"/>
        <v>0</v>
      </c>
      <c r="K57" s="2">
        <f t="shared" si="3"/>
        <v>0</v>
      </c>
      <c r="L57" s="2">
        <f t="shared" si="4"/>
        <v>7.44</v>
      </c>
      <c r="N57" s="37">
        <f>+'Silver conversion'!D63</f>
        <v>0.2215</v>
      </c>
      <c r="P57" s="34">
        <f t="shared" si="5"/>
        <v>0</v>
      </c>
      <c r="Q57" s="34">
        <f t="shared" si="6"/>
        <v>4.831337359792925</v>
      </c>
      <c r="R57" s="34">
        <f t="shared" si="7"/>
        <v>0</v>
      </c>
      <c r="S57" s="34">
        <f t="shared" si="8"/>
        <v>0</v>
      </c>
      <c r="T57" s="34">
        <f t="shared" si="9"/>
        <v>1.64796</v>
      </c>
    </row>
    <row r="58" spans="1:20" ht="15">
      <c r="A58">
        <v>1757</v>
      </c>
      <c r="C58" s="2">
        <v>2438.4</v>
      </c>
      <c r="E58" s="2"/>
      <c r="F58" s="2">
        <v>1064</v>
      </c>
      <c r="H58" s="34">
        <f t="shared" si="0"/>
        <v>0</v>
      </c>
      <c r="I58" s="34">
        <f t="shared" si="1"/>
        <v>21.038826574633305</v>
      </c>
      <c r="J58" s="2">
        <f t="shared" si="2"/>
        <v>0</v>
      </c>
      <c r="K58" s="2">
        <f t="shared" si="3"/>
        <v>0</v>
      </c>
      <c r="L58" s="2">
        <f t="shared" si="4"/>
        <v>6.65</v>
      </c>
      <c r="N58" s="37">
        <f>+'Silver conversion'!D64</f>
        <v>0.23</v>
      </c>
      <c r="P58" s="34">
        <f t="shared" si="5"/>
        <v>0</v>
      </c>
      <c r="Q58" s="34">
        <f t="shared" si="6"/>
        <v>4.83893011216566</v>
      </c>
      <c r="R58" s="34">
        <f t="shared" si="7"/>
        <v>0</v>
      </c>
      <c r="S58" s="34">
        <f t="shared" si="8"/>
        <v>0</v>
      </c>
      <c r="T58" s="34">
        <f t="shared" si="9"/>
        <v>1.5295</v>
      </c>
    </row>
    <row r="59" spans="1:20" ht="15">
      <c r="A59">
        <v>1758</v>
      </c>
      <c r="C59" s="2">
        <v>2424</v>
      </c>
      <c r="E59" s="2"/>
      <c r="F59" s="2">
        <v>1111.2727272727273</v>
      </c>
      <c r="H59" s="34">
        <f t="shared" si="0"/>
        <v>0</v>
      </c>
      <c r="I59" s="34">
        <f t="shared" si="1"/>
        <v>20.91458153580673</v>
      </c>
      <c r="J59" s="2">
        <f t="shared" si="2"/>
        <v>0</v>
      </c>
      <c r="K59" s="2">
        <f t="shared" si="3"/>
        <v>0</v>
      </c>
      <c r="L59" s="2">
        <f t="shared" si="4"/>
        <v>6.945454545454545</v>
      </c>
      <c r="N59" s="37">
        <f>+'Silver conversion'!D65</f>
        <v>0.2355</v>
      </c>
      <c r="P59" s="34">
        <f t="shared" si="5"/>
        <v>0</v>
      </c>
      <c r="Q59" s="34">
        <f t="shared" si="6"/>
        <v>4.925383951682484</v>
      </c>
      <c r="R59" s="34">
        <f t="shared" si="7"/>
        <v>0</v>
      </c>
      <c r="S59" s="34">
        <f t="shared" si="8"/>
        <v>0</v>
      </c>
      <c r="T59" s="34">
        <f t="shared" si="9"/>
        <v>1.6356545454545453</v>
      </c>
    </row>
    <row r="60" spans="1:20" ht="15">
      <c r="A60">
        <v>1759</v>
      </c>
      <c r="C60" s="2">
        <v>2810.6666666666665</v>
      </c>
      <c r="E60" s="2">
        <v>16.8</v>
      </c>
      <c r="F60" s="2">
        <v>1090.2857142857142</v>
      </c>
      <c r="H60" s="34">
        <f t="shared" si="0"/>
        <v>0</v>
      </c>
      <c r="I60" s="34">
        <f t="shared" si="1"/>
        <v>24.25079091170549</v>
      </c>
      <c r="J60" s="2">
        <f t="shared" si="2"/>
        <v>0</v>
      </c>
      <c r="K60" s="2">
        <f t="shared" si="3"/>
        <v>0.10500000000000001</v>
      </c>
      <c r="L60" s="2">
        <f t="shared" si="4"/>
        <v>6.814285714285714</v>
      </c>
      <c r="N60" s="37">
        <f>+'Silver conversion'!D66</f>
        <v>0.2385</v>
      </c>
      <c r="P60" s="34">
        <f t="shared" si="5"/>
        <v>0</v>
      </c>
      <c r="Q60" s="34">
        <f t="shared" si="6"/>
        <v>5.783813632441759</v>
      </c>
      <c r="R60" s="34">
        <f t="shared" si="7"/>
        <v>0</v>
      </c>
      <c r="S60" s="34">
        <f t="shared" si="8"/>
        <v>0.025042500000000002</v>
      </c>
      <c r="T60" s="34">
        <f t="shared" si="9"/>
        <v>1.6252071428571426</v>
      </c>
    </row>
    <row r="61" spans="1:20" ht="15">
      <c r="A61">
        <v>1760</v>
      </c>
      <c r="C61" s="2">
        <v>2368</v>
      </c>
      <c r="E61" s="2">
        <v>13.789473684210526</v>
      </c>
      <c r="F61" s="2">
        <v>1027.764705882353</v>
      </c>
      <c r="H61" s="34">
        <f t="shared" si="0"/>
        <v>0</v>
      </c>
      <c r="I61" s="34">
        <f t="shared" si="1"/>
        <v>20.431406384814494</v>
      </c>
      <c r="J61" s="2">
        <f t="shared" si="2"/>
        <v>0</v>
      </c>
      <c r="K61" s="2">
        <f t="shared" si="3"/>
        <v>0.08618421052631578</v>
      </c>
      <c r="L61" s="2">
        <f t="shared" si="4"/>
        <v>6.423529411764706</v>
      </c>
      <c r="N61" s="37">
        <f>+'Silver conversion'!D67</f>
        <v>0.219</v>
      </c>
      <c r="P61" s="34">
        <f t="shared" si="5"/>
        <v>0</v>
      </c>
      <c r="Q61" s="34">
        <f t="shared" si="6"/>
        <v>4.4744779982743745</v>
      </c>
      <c r="R61" s="34">
        <f t="shared" si="7"/>
        <v>0</v>
      </c>
      <c r="S61" s="34">
        <f t="shared" si="8"/>
        <v>0.018874342105263155</v>
      </c>
      <c r="T61" s="34">
        <f t="shared" si="9"/>
        <v>1.4067529411764705</v>
      </c>
    </row>
    <row r="62" spans="1:20" ht="15">
      <c r="A62">
        <v>1761</v>
      </c>
      <c r="C62" s="2">
        <v>2464</v>
      </c>
      <c r="E62" s="2">
        <v>11.933333333333334</v>
      </c>
      <c r="F62" s="2">
        <v>1010.5263157894736</v>
      </c>
      <c r="H62" s="34">
        <f t="shared" si="0"/>
        <v>0</v>
      </c>
      <c r="I62" s="34">
        <f t="shared" si="1"/>
        <v>21.259706643658326</v>
      </c>
      <c r="J62" s="2">
        <f t="shared" si="2"/>
        <v>0</v>
      </c>
      <c r="K62" s="2">
        <f t="shared" si="3"/>
        <v>0.07458333333333333</v>
      </c>
      <c r="L62" s="2">
        <f t="shared" si="4"/>
        <v>6.315789473684211</v>
      </c>
      <c r="N62" s="37">
        <f>+'Silver conversion'!D68</f>
        <v>0.2005</v>
      </c>
      <c r="P62" s="34">
        <f t="shared" si="5"/>
        <v>0</v>
      </c>
      <c r="Q62" s="34">
        <f t="shared" si="6"/>
        <v>4.262571182053494</v>
      </c>
      <c r="R62" s="34">
        <f t="shared" si="7"/>
        <v>0</v>
      </c>
      <c r="S62" s="34">
        <f t="shared" si="8"/>
        <v>0.014953958333333335</v>
      </c>
      <c r="T62" s="34">
        <f t="shared" si="9"/>
        <v>1.2663157894736843</v>
      </c>
    </row>
    <row r="63" spans="1:20" ht="15">
      <c r="A63">
        <v>1762</v>
      </c>
      <c r="C63" s="2">
        <v>2568</v>
      </c>
      <c r="E63" s="2">
        <v>13.166666666666666</v>
      </c>
      <c r="F63" s="2">
        <v>1073.4545454545455</v>
      </c>
      <c r="H63" s="34">
        <f t="shared" si="0"/>
        <v>0</v>
      </c>
      <c r="I63" s="34">
        <f t="shared" si="1"/>
        <v>22.157031924072474</v>
      </c>
      <c r="J63" s="2">
        <f t="shared" si="2"/>
        <v>0</v>
      </c>
      <c r="K63" s="2">
        <f t="shared" si="3"/>
        <v>0.08229166666666667</v>
      </c>
      <c r="L63" s="2">
        <f t="shared" si="4"/>
        <v>6.709090909090909</v>
      </c>
      <c r="N63" s="37">
        <f>+'Silver conversion'!D69</f>
        <v>0.203</v>
      </c>
      <c r="P63" s="34">
        <f t="shared" si="5"/>
        <v>0</v>
      </c>
      <c r="Q63" s="34">
        <f t="shared" si="6"/>
        <v>4.4978774805867126</v>
      </c>
      <c r="R63" s="34">
        <f t="shared" si="7"/>
        <v>0</v>
      </c>
      <c r="S63" s="34">
        <f t="shared" si="8"/>
        <v>0.016705208333333336</v>
      </c>
      <c r="T63" s="34">
        <f t="shared" si="9"/>
        <v>1.3619454545454546</v>
      </c>
    </row>
    <row r="64" spans="1:20" ht="15">
      <c r="A64">
        <v>1763</v>
      </c>
      <c r="C64" s="2">
        <v>4096</v>
      </c>
      <c r="E64" s="2">
        <v>14.384615384615385</v>
      </c>
      <c r="F64" s="2">
        <v>1339.4285714285713</v>
      </c>
      <c r="H64" s="34">
        <f t="shared" si="0"/>
        <v>0</v>
      </c>
      <c r="I64" s="34">
        <f t="shared" si="1"/>
        <v>35.34081104400345</v>
      </c>
      <c r="J64" s="2">
        <f t="shared" si="2"/>
        <v>0</v>
      </c>
      <c r="K64" s="2">
        <f t="shared" si="3"/>
        <v>0.08990384615384615</v>
      </c>
      <c r="L64" s="2">
        <f t="shared" si="4"/>
        <v>8.37142857142857</v>
      </c>
      <c r="N64" s="37">
        <f>+'Silver conversion'!D70</f>
        <v>0.2075</v>
      </c>
      <c r="P64" s="34">
        <f t="shared" si="5"/>
        <v>0</v>
      </c>
      <c r="Q64" s="34">
        <f t="shared" si="6"/>
        <v>7.333218291630716</v>
      </c>
      <c r="R64" s="34">
        <f t="shared" si="7"/>
        <v>0</v>
      </c>
      <c r="S64" s="34">
        <f t="shared" si="8"/>
        <v>0.018655048076923076</v>
      </c>
      <c r="T64" s="34">
        <f t="shared" si="9"/>
        <v>1.7370714285714282</v>
      </c>
    </row>
    <row r="65" spans="1:20" ht="15">
      <c r="A65">
        <v>1764</v>
      </c>
      <c r="C65" s="2">
        <v>3288</v>
      </c>
      <c r="E65" s="2">
        <v>14.529411764705882</v>
      </c>
      <c r="F65" s="2">
        <v>1342</v>
      </c>
      <c r="H65" s="34">
        <f t="shared" si="0"/>
        <v>0</v>
      </c>
      <c r="I65" s="34">
        <f t="shared" si="1"/>
        <v>28.369283865401208</v>
      </c>
      <c r="J65" s="2">
        <f t="shared" si="2"/>
        <v>0</v>
      </c>
      <c r="K65" s="2">
        <f t="shared" si="3"/>
        <v>0.09080882352941176</v>
      </c>
      <c r="L65" s="2">
        <f t="shared" si="4"/>
        <v>8.3875</v>
      </c>
      <c r="N65" s="37">
        <f>+'Silver conversion'!D71</f>
        <v>0.2015</v>
      </c>
      <c r="P65" s="34">
        <f t="shared" si="5"/>
        <v>0</v>
      </c>
      <c r="Q65" s="34">
        <f t="shared" si="6"/>
        <v>5.716410698878343</v>
      </c>
      <c r="R65" s="34">
        <f t="shared" si="7"/>
        <v>0</v>
      </c>
      <c r="S65" s="34">
        <f t="shared" si="8"/>
        <v>0.01829797794117647</v>
      </c>
      <c r="T65" s="34">
        <f t="shared" si="9"/>
        <v>1.69008125</v>
      </c>
    </row>
    <row r="66" spans="1:20" ht="15">
      <c r="A66">
        <v>1765</v>
      </c>
      <c r="C66" s="2">
        <v>2908.8</v>
      </c>
      <c r="E66" s="2">
        <v>14.666666666666666</v>
      </c>
      <c r="F66" s="2">
        <v>1386.6666666666667</v>
      </c>
      <c r="H66" s="34">
        <f t="shared" si="0"/>
        <v>0</v>
      </c>
      <c r="I66" s="34">
        <f t="shared" si="1"/>
        <v>25.097497842968075</v>
      </c>
      <c r="J66" s="2">
        <f t="shared" si="2"/>
        <v>0</v>
      </c>
      <c r="K66" s="2">
        <f t="shared" si="3"/>
        <v>0.09166666666666666</v>
      </c>
      <c r="L66" s="2">
        <f t="shared" si="4"/>
        <v>8.666666666666668</v>
      </c>
      <c r="N66" s="37">
        <f>+'Silver conversion'!D72</f>
        <v>0.211</v>
      </c>
      <c r="P66" s="34">
        <f t="shared" si="5"/>
        <v>0</v>
      </c>
      <c r="Q66" s="34">
        <f t="shared" si="6"/>
        <v>5.2955720448662635</v>
      </c>
      <c r="R66" s="34">
        <f t="shared" si="7"/>
        <v>0</v>
      </c>
      <c r="S66" s="34">
        <f t="shared" si="8"/>
        <v>0.019341666666666663</v>
      </c>
      <c r="T66" s="34">
        <f t="shared" si="9"/>
        <v>1.8286666666666669</v>
      </c>
    </row>
    <row r="67" spans="1:20" ht="15">
      <c r="A67">
        <v>1766</v>
      </c>
      <c r="C67" s="2">
        <v>3336</v>
      </c>
      <c r="E67" s="2">
        <v>15.083333333333334</v>
      </c>
      <c r="F67" s="2">
        <v>1468</v>
      </c>
      <c r="H67" s="34">
        <f t="shared" si="0"/>
        <v>0</v>
      </c>
      <c r="I67" s="34">
        <f t="shared" si="1"/>
        <v>28.78343399482312</v>
      </c>
      <c r="J67" s="2">
        <f t="shared" si="2"/>
        <v>0</v>
      </c>
      <c r="K67" s="2">
        <f t="shared" si="3"/>
        <v>0.09427083333333333</v>
      </c>
      <c r="L67" s="2">
        <f t="shared" si="4"/>
        <v>9.175</v>
      </c>
      <c r="N67" s="37">
        <f>+'Silver conversion'!D73</f>
        <v>0.217</v>
      </c>
      <c r="P67" s="34">
        <f t="shared" si="5"/>
        <v>0</v>
      </c>
      <c r="Q67" s="34">
        <f t="shared" si="6"/>
        <v>6.246005176876617</v>
      </c>
      <c r="R67" s="34">
        <f t="shared" si="7"/>
        <v>0</v>
      </c>
      <c r="S67" s="34">
        <f t="shared" si="8"/>
        <v>0.020456770833333332</v>
      </c>
      <c r="T67" s="34">
        <f t="shared" si="9"/>
        <v>1.9909750000000002</v>
      </c>
    </row>
    <row r="68" spans="1:20" ht="15">
      <c r="A68">
        <v>1767</v>
      </c>
      <c r="C68" s="2">
        <v>3429</v>
      </c>
      <c r="E68" s="2">
        <v>15.333333333333334</v>
      </c>
      <c r="F68" s="2">
        <v>1324.8</v>
      </c>
      <c r="H68" s="34">
        <f t="shared" si="0"/>
        <v>0</v>
      </c>
      <c r="I68" s="34">
        <f t="shared" si="1"/>
        <v>29.585849870578084</v>
      </c>
      <c r="J68" s="2">
        <f t="shared" si="2"/>
        <v>0</v>
      </c>
      <c r="K68" s="2">
        <f t="shared" si="3"/>
        <v>0.09583333333333334</v>
      </c>
      <c r="L68" s="2">
        <f t="shared" si="4"/>
        <v>8.28</v>
      </c>
      <c r="N68" s="37">
        <f>+'Silver conversion'!D74</f>
        <v>0.2155</v>
      </c>
      <c r="P68" s="34">
        <f t="shared" si="5"/>
        <v>0</v>
      </c>
      <c r="Q68" s="34">
        <f t="shared" si="6"/>
        <v>6.375750647109577</v>
      </c>
      <c r="R68" s="34">
        <f t="shared" si="7"/>
        <v>0</v>
      </c>
      <c r="S68" s="34">
        <f t="shared" si="8"/>
        <v>0.020652083333333335</v>
      </c>
      <c r="T68" s="34">
        <f t="shared" si="9"/>
        <v>1.7843399999999998</v>
      </c>
    </row>
    <row r="69" spans="1:20" ht="15">
      <c r="A69">
        <v>1768</v>
      </c>
      <c r="C69" s="2">
        <v>3456</v>
      </c>
      <c r="E69" s="2">
        <v>15.23076923076923</v>
      </c>
      <c r="F69" s="2">
        <v>1260</v>
      </c>
      <c r="H69" s="34">
        <f t="shared" si="0"/>
        <v>0</v>
      </c>
      <c r="I69" s="34">
        <f t="shared" si="1"/>
        <v>29.81880931837791</v>
      </c>
      <c r="J69" s="2">
        <f t="shared" si="2"/>
        <v>0</v>
      </c>
      <c r="K69" s="2">
        <f t="shared" si="3"/>
        <v>0.09519230769230769</v>
      </c>
      <c r="L69" s="2">
        <f t="shared" si="4"/>
        <v>7.875</v>
      </c>
      <c r="N69" s="37">
        <f>+'Silver conversion'!D75</f>
        <v>0.208</v>
      </c>
      <c r="P69" s="34">
        <f t="shared" si="5"/>
        <v>0</v>
      </c>
      <c r="Q69" s="34">
        <f t="shared" si="6"/>
        <v>6.202312338222605</v>
      </c>
      <c r="R69" s="34">
        <f t="shared" si="7"/>
        <v>0</v>
      </c>
      <c r="S69" s="34">
        <f t="shared" si="8"/>
        <v>0.019799999999999998</v>
      </c>
      <c r="T69" s="34">
        <f t="shared" si="9"/>
        <v>1.638</v>
      </c>
    </row>
    <row r="70" spans="1:20" ht="15">
      <c r="A70">
        <v>1769</v>
      </c>
      <c r="C70" s="2"/>
      <c r="E70" s="2">
        <v>13.642857142857142</v>
      </c>
      <c r="F70" s="2">
        <v>1292.3076923076924</v>
      </c>
      <c r="H70" s="34">
        <f t="shared" si="0"/>
        <v>0</v>
      </c>
      <c r="I70" s="34">
        <f t="shared" si="1"/>
        <v>0</v>
      </c>
      <c r="J70" s="2">
        <f t="shared" si="2"/>
        <v>0</v>
      </c>
      <c r="K70" s="2">
        <f t="shared" si="3"/>
        <v>0.08526785714285715</v>
      </c>
      <c r="L70" s="2">
        <f t="shared" si="4"/>
        <v>8.076923076923077</v>
      </c>
      <c r="N70" s="37">
        <f>+'Silver conversion'!D76</f>
        <v>0.206</v>
      </c>
      <c r="P70" s="34">
        <f t="shared" si="5"/>
        <v>0</v>
      </c>
      <c r="Q70" s="34">
        <f t="shared" si="6"/>
        <v>0</v>
      </c>
      <c r="R70" s="34">
        <f t="shared" si="7"/>
        <v>0</v>
      </c>
      <c r="S70" s="34">
        <f t="shared" si="8"/>
        <v>0.017565178571428572</v>
      </c>
      <c r="T70" s="34">
        <f t="shared" si="9"/>
        <v>1.6638461538461538</v>
      </c>
    </row>
    <row r="71" spans="1:20" ht="15">
      <c r="A71">
        <v>1770</v>
      </c>
      <c r="C71" s="2">
        <v>3126.8571428571427</v>
      </c>
      <c r="E71" s="2">
        <v>14.571428571428571</v>
      </c>
      <c r="F71" s="2">
        <v>1226.6666666666667</v>
      </c>
      <c r="H71" s="34">
        <f t="shared" si="0"/>
        <v>0</v>
      </c>
      <c r="I71" s="34">
        <f t="shared" si="1"/>
        <v>26.978922716627633</v>
      </c>
      <c r="J71" s="2">
        <f t="shared" si="2"/>
        <v>0</v>
      </c>
      <c r="K71" s="2">
        <f t="shared" si="3"/>
        <v>0.09107142857142857</v>
      </c>
      <c r="L71" s="2">
        <f t="shared" si="4"/>
        <v>7.666666666666667</v>
      </c>
      <c r="N71" s="37">
        <f>+'Silver conversion'!D77</f>
        <v>0.207</v>
      </c>
      <c r="P71" s="34">
        <f t="shared" si="5"/>
        <v>0</v>
      </c>
      <c r="Q71" s="34">
        <f t="shared" si="6"/>
        <v>5.584637002341919</v>
      </c>
      <c r="R71" s="34">
        <f t="shared" si="7"/>
        <v>0</v>
      </c>
      <c r="S71" s="34">
        <f t="shared" si="8"/>
        <v>0.018851785714285713</v>
      </c>
      <c r="T71" s="34">
        <f t="shared" si="9"/>
        <v>1.587</v>
      </c>
    </row>
    <row r="72" spans="1:20" ht="15">
      <c r="A72">
        <v>1771</v>
      </c>
      <c r="C72" s="2">
        <v>3408</v>
      </c>
      <c r="E72" s="2">
        <v>17.583333333333332</v>
      </c>
      <c r="F72" s="2">
        <v>1320</v>
      </c>
      <c r="H72" s="34">
        <f t="shared" si="0"/>
        <v>0</v>
      </c>
      <c r="I72" s="34">
        <f t="shared" si="1"/>
        <v>29.404659188955996</v>
      </c>
      <c r="J72" s="2">
        <f t="shared" si="2"/>
        <v>0</v>
      </c>
      <c r="K72" s="2">
        <f t="shared" si="3"/>
        <v>0.10989583333333333</v>
      </c>
      <c r="L72" s="2">
        <f t="shared" si="4"/>
        <v>8.25</v>
      </c>
      <c r="N72" s="37">
        <f>+'Silver conversion'!D78</f>
        <v>0.204</v>
      </c>
      <c r="P72" s="34">
        <f t="shared" si="5"/>
        <v>0</v>
      </c>
      <c r="Q72" s="34">
        <f t="shared" si="6"/>
        <v>5.998550474547023</v>
      </c>
      <c r="R72" s="34">
        <f t="shared" si="7"/>
        <v>0</v>
      </c>
      <c r="S72" s="34">
        <f t="shared" si="8"/>
        <v>0.022418749999999998</v>
      </c>
      <c r="T72" s="34">
        <f t="shared" si="9"/>
        <v>1.6829999999999998</v>
      </c>
    </row>
    <row r="73" spans="1:20" ht="15">
      <c r="A73">
        <v>1772</v>
      </c>
      <c r="C73" s="2">
        <v>3168</v>
      </c>
      <c r="E73" s="2">
        <v>16.916666666666668</v>
      </c>
      <c r="F73" s="2">
        <v>1440</v>
      </c>
      <c r="H73" s="34">
        <f t="shared" si="0"/>
        <v>0</v>
      </c>
      <c r="I73" s="34">
        <f t="shared" si="1"/>
        <v>27.33390854184642</v>
      </c>
      <c r="J73" s="2">
        <f t="shared" si="2"/>
        <v>0</v>
      </c>
      <c r="K73" s="2">
        <f t="shared" si="3"/>
        <v>0.10572916666666668</v>
      </c>
      <c r="L73" s="2">
        <f t="shared" si="4"/>
        <v>9</v>
      </c>
      <c r="N73" s="37">
        <f>+'Silver conversion'!D79</f>
        <v>0.203</v>
      </c>
      <c r="P73" s="34">
        <f t="shared" si="5"/>
        <v>0</v>
      </c>
      <c r="Q73" s="34">
        <f t="shared" si="6"/>
        <v>5.548783433994823</v>
      </c>
      <c r="R73" s="34">
        <f t="shared" si="7"/>
        <v>0</v>
      </c>
      <c r="S73" s="34">
        <f t="shared" si="8"/>
        <v>0.021463020833333336</v>
      </c>
      <c r="T73" s="34">
        <f t="shared" si="9"/>
        <v>1.8270000000000002</v>
      </c>
    </row>
    <row r="74" spans="1:20" ht="15">
      <c r="A74">
        <v>1773</v>
      </c>
      <c r="C74" s="2">
        <v>2616</v>
      </c>
      <c r="E74" s="2">
        <v>16.25</v>
      </c>
      <c r="F74" s="2">
        <v>1036</v>
      </c>
      <c r="H74" s="34">
        <f t="shared" si="0"/>
        <v>0</v>
      </c>
      <c r="I74" s="34">
        <f t="shared" si="1"/>
        <v>22.57118205349439</v>
      </c>
      <c r="J74" s="2">
        <f t="shared" si="2"/>
        <v>0</v>
      </c>
      <c r="K74" s="2">
        <f t="shared" si="3"/>
        <v>0.1015625</v>
      </c>
      <c r="L74" s="2">
        <f t="shared" si="4"/>
        <v>6.475</v>
      </c>
      <c r="N74" s="37">
        <f>+'Silver conversion'!D80</f>
        <v>0.198</v>
      </c>
      <c r="P74" s="34">
        <f t="shared" si="5"/>
        <v>0</v>
      </c>
      <c r="Q74" s="34">
        <f t="shared" si="6"/>
        <v>4.46909404659189</v>
      </c>
      <c r="R74" s="34">
        <f t="shared" si="7"/>
        <v>0</v>
      </c>
      <c r="S74" s="34">
        <f t="shared" si="8"/>
        <v>0.020109375000000002</v>
      </c>
      <c r="T74" s="34">
        <f t="shared" si="9"/>
        <v>1.28205</v>
      </c>
    </row>
    <row r="75" spans="1:20" ht="15">
      <c r="A75">
        <v>1774</v>
      </c>
      <c r="C75" s="2">
        <v>2188.8</v>
      </c>
      <c r="E75" s="2">
        <v>14.333333333333334</v>
      </c>
      <c r="F75" s="2">
        <v>788.2105263157895</v>
      </c>
      <c r="H75" s="34">
        <f t="shared" si="0"/>
        <v>0</v>
      </c>
      <c r="I75" s="34">
        <f t="shared" si="1"/>
        <v>18.885245901639344</v>
      </c>
      <c r="J75" s="2">
        <f t="shared" si="2"/>
        <v>0</v>
      </c>
      <c r="K75" s="2">
        <f t="shared" si="3"/>
        <v>0.08958333333333333</v>
      </c>
      <c r="L75" s="2">
        <f t="shared" si="4"/>
        <v>4.926315789473684</v>
      </c>
      <c r="N75" s="37">
        <f>+'Silver conversion'!D81</f>
        <v>0.206</v>
      </c>
      <c r="P75" s="34">
        <f t="shared" si="5"/>
        <v>0</v>
      </c>
      <c r="Q75" s="34">
        <f t="shared" si="6"/>
        <v>3.890360655737705</v>
      </c>
      <c r="R75" s="34">
        <f t="shared" si="7"/>
        <v>0</v>
      </c>
      <c r="S75" s="34">
        <f t="shared" si="8"/>
        <v>0.018454166666666667</v>
      </c>
      <c r="T75" s="34">
        <f t="shared" si="9"/>
        <v>1.0148210526315788</v>
      </c>
    </row>
    <row r="76" spans="1:20" ht="15">
      <c r="A76">
        <v>1775</v>
      </c>
      <c r="C76" s="2">
        <v>2496</v>
      </c>
      <c r="E76" s="2">
        <v>13.25</v>
      </c>
      <c r="F76" s="2">
        <v>840</v>
      </c>
      <c r="H76" s="34">
        <f t="shared" si="0"/>
        <v>0</v>
      </c>
      <c r="I76" s="34">
        <f t="shared" si="1"/>
        <v>21.5358067299396</v>
      </c>
      <c r="J76" s="2">
        <f t="shared" si="2"/>
        <v>0</v>
      </c>
      <c r="K76" s="2">
        <f t="shared" si="3"/>
        <v>0.0828125</v>
      </c>
      <c r="L76" s="2">
        <f t="shared" si="4"/>
        <v>5.25</v>
      </c>
      <c r="N76" s="37">
        <f>+'Silver conversion'!D82</f>
        <v>0.213</v>
      </c>
      <c r="P76" s="34">
        <f t="shared" si="5"/>
        <v>0</v>
      </c>
      <c r="Q76" s="34">
        <f t="shared" si="6"/>
        <v>4.587126833477135</v>
      </c>
      <c r="R76" s="34">
        <f t="shared" si="7"/>
        <v>0</v>
      </c>
      <c r="S76" s="34">
        <f t="shared" si="8"/>
        <v>0.0176390625</v>
      </c>
      <c r="T76" s="34">
        <f t="shared" si="9"/>
        <v>1.11825</v>
      </c>
    </row>
    <row r="77" spans="1:20" ht="15">
      <c r="A77">
        <v>1776</v>
      </c>
      <c r="C77" s="2">
        <v>2496</v>
      </c>
      <c r="E77" s="2">
        <v>15.11111111111111</v>
      </c>
      <c r="F77" s="2">
        <v>806.4</v>
      </c>
      <c r="H77" s="34">
        <f t="shared" si="0"/>
        <v>0</v>
      </c>
      <c r="I77" s="34">
        <f t="shared" si="1"/>
        <v>21.5358067299396</v>
      </c>
      <c r="J77" s="2">
        <f t="shared" si="2"/>
        <v>0</v>
      </c>
      <c r="K77" s="2">
        <f t="shared" si="3"/>
        <v>0.09444444444444444</v>
      </c>
      <c r="L77" s="2">
        <f t="shared" si="4"/>
        <v>5.04</v>
      </c>
      <c r="N77" s="37">
        <f>+'Silver conversion'!D83</f>
        <v>0.2125</v>
      </c>
      <c r="P77" s="34">
        <f t="shared" si="5"/>
        <v>0</v>
      </c>
      <c r="Q77" s="34">
        <f t="shared" si="6"/>
        <v>4.576358930112165</v>
      </c>
      <c r="R77" s="34">
        <f t="shared" si="7"/>
        <v>0</v>
      </c>
      <c r="S77" s="34">
        <f t="shared" si="8"/>
        <v>0.020069444444444442</v>
      </c>
      <c r="T77" s="34">
        <f t="shared" si="9"/>
        <v>1.071</v>
      </c>
    </row>
    <row r="78" spans="1:20" ht="15">
      <c r="A78">
        <v>1777</v>
      </c>
      <c r="C78" s="2">
        <v>2688</v>
      </c>
      <c r="E78" s="2">
        <v>14.571428571428571</v>
      </c>
      <c r="F78" s="2">
        <v>858</v>
      </c>
      <c r="H78" s="34">
        <f aca="true" t="shared" si="10" ref="H78:H101">+B78/115.9</f>
        <v>0</v>
      </c>
      <c r="I78" s="34">
        <f aca="true" t="shared" si="11" ref="I78:I101">+C78/115.9</f>
        <v>23.192407247627262</v>
      </c>
      <c r="J78" s="2">
        <f aca="true" t="shared" si="12" ref="J78:J101">+D78/160</f>
        <v>0</v>
      </c>
      <c r="K78" s="2">
        <f aca="true" t="shared" si="13" ref="K78:K101">+E78/160</f>
        <v>0.09107142857142857</v>
      </c>
      <c r="L78" s="2">
        <f aca="true" t="shared" si="14" ref="L78:L101">+F78/160</f>
        <v>5.3625</v>
      </c>
      <c r="N78" s="37">
        <f>+'Silver conversion'!D84</f>
        <v>0.213</v>
      </c>
      <c r="P78" s="34">
        <f aca="true" t="shared" si="15" ref="P78:P101">+H78*$N78</f>
        <v>0</v>
      </c>
      <c r="Q78" s="34">
        <f aca="true" t="shared" si="16" ref="Q78:Q101">+I78*$N78</f>
        <v>4.939982743744607</v>
      </c>
      <c r="R78" s="34">
        <f aca="true" t="shared" si="17" ref="R78:R101">+J78*$N78</f>
        <v>0</v>
      </c>
      <c r="S78" s="34">
        <f aca="true" t="shared" si="18" ref="S78:S101">+K78*$N78</f>
        <v>0.019398214285714286</v>
      </c>
      <c r="T78" s="34">
        <f aca="true" t="shared" si="19" ref="T78:T101">+L78*$N78</f>
        <v>1.1422124999999999</v>
      </c>
    </row>
    <row r="79" spans="1:20" ht="15">
      <c r="A79">
        <v>1778</v>
      </c>
      <c r="C79" s="2">
        <v>2525.3333333333335</v>
      </c>
      <c r="E79" s="2">
        <v>14.4</v>
      </c>
      <c r="F79" s="2">
        <v>933.3333333333334</v>
      </c>
      <c r="H79" s="34">
        <f t="shared" si="10"/>
        <v>0</v>
      </c>
      <c r="I79" s="34">
        <f t="shared" si="11"/>
        <v>21.78889847569744</v>
      </c>
      <c r="J79" s="2">
        <f t="shared" si="12"/>
        <v>0</v>
      </c>
      <c r="K79" s="2">
        <f t="shared" si="13"/>
        <v>0.09</v>
      </c>
      <c r="L79" s="2">
        <f t="shared" si="14"/>
        <v>5.833333333333334</v>
      </c>
      <c r="N79" s="37">
        <f>+'Silver conversion'!D85</f>
        <v>0.2115</v>
      </c>
      <c r="P79" s="34">
        <f t="shared" si="15"/>
        <v>0</v>
      </c>
      <c r="Q79" s="34">
        <f t="shared" si="16"/>
        <v>4.6083520276100085</v>
      </c>
      <c r="R79" s="34">
        <f t="shared" si="17"/>
        <v>0</v>
      </c>
      <c r="S79" s="34">
        <f t="shared" si="18"/>
        <v>0.019035</v>
      </c>
      <c r="T79" s="34">
        <f t="shared" si="19"/>
        <v>1.2337500000000001</v>
      </c>
    </row>
    <row r="80" spans="1:20" ht="15">
      <c r="A80">
        <v>1779</v>
      </c>
      <c r="C80" s="2">
        <v>2930.823529411765</v>
      </c>
      <c r="E80" s="2">
        <v>13.583333333333334</v>
      </c>
      <c r="F80" s="2">
        <v>954.6666666666666</v>
      </c>
      <c r="H80" s="34">
        <f t="shared" si="10"/>
        <v>0</v>
      </c>
      <c r="I80" s="34">
        <f t="shared" si="11"/>
        <v>25.28751966705578</v>
      </c>
      <c r="J80" s="2">
        <f t="shared" si="12"/>
        <v>0</v>
      </c>
      <c r="K80" s="2">
        <f t="shared" si="13"/>
        <v>0.08489583333333334</v>
      </c>
      <c r="L80" s="2">
        <f t="shared" si="14"/>
        <v>5.966666666666667</v>
      </c>
      <c r="N80" s="37">
        <f>+'Silver conversion'!D86</f>
        <v>0.205</v>
      </c>
      <c r="P80" s="34">
        <f t="shared" si="15"/>
        <v>0</v>
      </c>
      <c r="Q80" s="34">
        <f t="shared" si="16"/>
        <v>5.183941531746434</v>
      </c>
      <c r="R80" s="34">
        <f t="shared" si="17"/>
        <v>0</v>
      </c>
      <c r="S80" s="34">
        <f t="shared" si="18"/>
        <v>0.01740364583333333</v>
      </c>
      <c r="T80" s="34">
        <f t="shared" si="19"/>
        <v>1.2231666666666665</v>
      </c>
    </row>
    <row r="81" spans="1:20" ht="15">
      <c r="A81">
        <v>1780</v>
      </c>
      <c r="C81" s="2">
        <v>3207.1111111111113</v>
      </c>
      <c r="E81" s="2">
        <v>16.083333333333332</v>
      </c>
      <c r="F81" s="2">
        <v>1034.6666666666667</v>
      </c>
      <c r="H81" s="34">
        <f t="shared" si="10"/>
        <v>0</v>
      </c>
      <c r="I81" s="34">
        <f t="shared" si="11"/>
        <v>27.671364202856868</v>
      </c>
      <c r="J81" s="2">
        <f t="shared" si="12"/>
        <v>0</v>
      </c>
      <c r="K81" s="2">
        <f t="shared" si="13"/>
        <v>0.10052083333333332</v>
      </c>
      <c r="L81" s="2">
        <f t="shared" si="14"/>
        <v>6.466666666666667</v>
      </c>
      <c r="N81" s="37">
        <f>+'Silver conversion'!D87</f>
        <v>0.205</v>
      </c>
      <c r="P81" s="34">
        <f t="shared" si="15"/>
        <v>0</v>
      </c>
      <c r="Q81" s="34">
        <f t="shared" si="16"/>
        <v>5.672629661585658</v>
      </c>
      <c r="R81" s="34">
        <f t="shared" si="17"/>
        <v>0</v>
      </c>
      <c r="S81" s="34">
        <f t="shared" si="18"/>
        <v>0.02060677083333333</v>
      </c>
      <c r="T81" s="34">
        <f t="shared" si="19"/>
        <v>1.3256666666666665</v>
      </c>
    </row>
    <row r="82" spans="1:20" ht="15">
      <c r="A82">
        <v>1781</v>
      </c>
      <c r="C82" s="2">
        <v>3469.714285714286</v>
      </c>
      <c r="E82" s="2">
        <v>15.636363636363637</v>
      </c>
      <c r="F82" s="2">
        <v>1205.3333333333333</v>
      </c>
      <c r="H82" s="34">
        <f t="shared" si="10"/>
        <v>0</v>
      </c>
      <c r="I82" s="34">
        <f t="shared" si="11"/>
        <v>29.93713792678417</v>
      </c>
      <c r="J82" s="2">
        <f t="shared" si="12"/>
        <v>0</v>
      </c>
      <c r="K82" s="2">
        <f t="shared" si="13"/>
        <v>0.09772727272727273</v>
      </c>
      <c r="L82" s="2">
        <f t="shared" si="14"/>
        <v>7.533333333333333</v>
      </c>
      <c r="N82" s="37">
        <f>+'Silver conversion'!D88</f>
        <v>0.203</v>
      </c>
      <c r="P82" s="34">
        <f t="shared" si="15"/>
        <v>0</v>
      </c>
      <c r="Q82" s="34">
        <f t="shared" si="16"/>
        <v>6.077238999137188</v>
      </c>
      <c r="R82" s="34">
        <f t="shared" si="17"/>
        <v>0</v>
      </c>
      <c r="S82" s="34">
        <f t="shared" si="18"/>
        <v>0.019838636363636367</v>
      </c>
      <c r="T82" s="34">
        <f t="shared" si="19"/>
        <v>1.5292666666666668</v>
      </c>
    </row>
    <row r="83" spans="1:20" ht="15">
      <c r="A83">
        <v>1782</v>
      </c>
      <c r="C83" s="2">
        <v>4093.714285714286</v>
      </c>
      <c r="E83" s="2">
        <v>19.166666666666668</v>
      </c>
      <c r="F83" s="2">
        <v>1278</v>
      </c>
      <c r="H83" s="34">
        <f t="shared" si="10"/>
        <v>0</v>
      </c>
      <c r="I83" s="34">
        <f t="shared" si="11"/>
        <v>35.32108960926907</v>
      </c>
      <c r="J83" s="2">
        <f t="shared" si="12"/>
        <v>0</v>
      </c>
      <c r="K83" s="2">
        <f t="shared" si="13"/>
        <v>0.11979166666666667</v>
      </c>
      <c r="L83" s="2">
        <f t="shared" si="14"/>
        <v>7.9875</v>
      </c>
      <c r="N83" s="37">
        <f>+'Silver conversion'!D89</f>
        <v>0.1945</v>
      </c>
      <c r="P83" s="34">
        <f t="shared" si="15"/>
        <v>0</v>
      </c>
      <c r="Q83" s="34">
        <f t="shared" si="16"/>
        <v>6.869951929002835</v>
      </c>
      <c r="R83" s="34">
        <f t="shared" si="17"/>
        <v>0</v>
      </c>
      <c r="S83" s="34">
        <f t="shared" si="18"/>
        <v>0.023299479166666668</v>
      </c>
      <c r="T83" s="34">
        <f t="shared" si="19"/>
        <v>1.55356875</v>
      </c>
    </row>
    <row r="84" spans="1:20" ht="15">
      <c r="A84">
        <v>1783</v>
      </c>
      <c r="C84" s="2">
        <v>3744</v>
      </c>
      <c r="E84" s="2">
        <v>18.5</v>
      </c>
      <c r="F84" s="2">
        <v>1497</v>
      </c>
      <c r="H84" s="34">
        <f t="shared" si="10"/>
        <v>0</v>
      </c>
      <c r="I84" s="34">
        <f t="shared" si="11"/>
        <v>32.303710094909405</v>
      </c>
      <c r="J84" s="2">
        <f t="shared" si="12"/>
        <v>0</v>
      </c>
      <c r="K84" s="2">
        <f t="shared" si="13"/>
        <v>0.115625</v>
      </c>
      <c r="L84" s="2">
        <f t="shared" si="14"/>
        <v>9.35625</v>
      </c>
      <c r="N84" s="37">
        <f>+'Silver conversion'!D90</f>
        <v>0.1915</v>
      </c>
      <c r="P84" s="34">
        <f t="shared" si="15"/>
        <v>0</v>
      </c>
      <c r="Q84" s="34">
        <f t="shared" si="16"/>
        <v>6.1861604831751515</v>
      </c>
      <c r="R84" s="34">
        <f t="shared" si="17"/>
        <v>0</v>
      </c>
      <c r="S84" s="34">
        <f t="shared" si="18"/>
        <v>0.0221421875</v>
      </c>
      <c r="T84" s="34">
        <f t="shared" si="19"/>
        <v>1.791721875</v>
      </c>
    </row>
    <row r="85" spans="1:20" ht="15">
      <c r="A85">
        <v>1784</v>
      </c>
      <c r="C85" s="2">
        <v>3259.076923076923</v>
      </c>
      <c r="E85" s="2">
        <v>20.333333333333332</v>
      </c>
      <c r="F85" s="2">
        <v>1254.4</v>
      </c>
      <c r="H85" s="34">
        <f t="shared" si="10"/>
        <v>0</v>
      </c>
      <c r="I85" s="34">
        <f t="shared" si="11"/>
        <v>28.119731864339283</v>
      </c>
      <c r="J85" s="2">
        <f t="shared" si="12"/>
        <v>0</v>
      </c>
      <c r="K85" s="2">
        <f t="shared" si="13"/>
        <v>0.12708333333333333</v>
      </c>
      <c r="L85" s="2">
        <f t="shared" si="14"/>
        <v>7.840000000000001</v>
      </c>
      <c r="N85" s="37">
        <f>+'Silver conversion'!D91</f>
        <v>0.191</v>
      </c>
      <c r="P85" s="34">
        <f t="shared" si="15"/>
        <v>0</v>
      </c>
      <c r="Q85" s="34">
        <f t="shared" si="16"/>
        <v>5.370868786088803</v>
      </c>
      <c r="R85" s="34">
        <f t="shared" si="17"/>
        <v>0</v>
      </c>
      <c r="S85" s="34">
        <f t="shared" si="18"/>
        <v>0.024272916666666665</v>
      </c>
      <c r="T85" s="34">
        <f t="shared" si="19"/>
        <v>1.49744</v>
      </c>
    </row>
    <row r="86" spans="1:20" ht="15">
      <c r="A86">
        <v>1785</v>
      </c>
      <c r="C86" s="2">
        <v>3004.8</v>
      </c>
      <c r="E86" s="2">
        <v>19.5</v>
      </c>
      <c r="F86" s="2">
        <v>1062</v>
      </c>
      <c r="H86" s="34">
        <f t="shared" si="10"/>
        <v>0</v>
      </c>
      <c r="I86" s="34">
        <f t="shared" si="11"/>
        <v>25.925798101811907</v>
      </c>
      <c r="J86" s="2">
        <f t="shared" si="12"/>
        <v>0</v>
      </c>
      <c r="K86" s="2">
        <f t="shared" si="13"/>
        <v>0.121875</v>
      </c>
      <c r="L86" s="2">
        <f t="shared" si="14"/>
        <v>6.6375</v>
      </c>
      <c r="N86" s="37">
        <f>+'Silver conversion'!D92</f>
        <v>0.194</v>
      </c>
      <c r="P86" s="34">
        <f t="shared" si="15"/>
        <v>0</v>
      </c>
      <c r="Q86" s="34">
        <f t="shared" si="16"/>
        <v>5.02960483175151</v>
      </c>
      <c r="R86" s="34">
        <f t="shared" si="17"/>
        <v>0</v>
      </c>
      <c r="S86" s="34">
        <f t="shared" si="18"/>
        <v>0.02364375</v>
      </c>
      <c r="T86" s="34">
        <f t="shared" si="19"/>
        <v>1.2876750000000001</v>
      </c>
    </row>
    <row r="87" spans="1:20" ht="15">
      <c r="A87">
        <v>1786</v>
      </c>
      <c r="C87" s="2">
        <v>4180.363636363636</v>
      </c>
      <c r="E87" s="2">
        <v>19.583333333333332</v>
      </c>
      <c r="F87" s="2">
        <v>1405.090909090909</v>
      </c>
      <c r="H87" s="34">
        <f t="shared" si="10"/>
        <v>0</v>
      </c>
      <c r="I87" s="34">
        <f t="shared" si="11"/>
        <v>36.06871127147227</v>
      </c>
      <c r="J87" s="2">
        <f t="shared" si="12"/>
        <v>0</v>
      </c>
      <c r="K87" s="2">
        <f t="shared" si="13"/>
        <v>0.12239583333333333</v>
      </c>
      <c r="L87" s="2">
        <f t="shared" si="14"/>
        <v>8.781818181818181</v>
      </c>
      <c r="N87" s="37">
        <f>+'Silver conversion'!D93</f>
        <v>0.1915</v>
      </c>
      <c r="P87" s="34">
        <f t="shared" si="15"/>
        <v>0</v>
      </c>
      <c r="Q87" s="34">
        <f t="shared" si="16"/>
        <v>6.90715820848694</v>
      </c>
      <c r="R87" s="34">
        <f t="shared" si="17"/>
        <v>0</v>
      </c>
      <c r="S87" s="34">
        <f t="shared" si="18"/>
        <v>0.02343880208333333</v>
      </c>
      <c r="T87" s="34">
        <f t="shared" si="19"/>
        <v>1.6817181818181817</v>
      </c>
    </row>
    <row r="88" spans="1:20" ht="15">
      <c r="A88">
        <v>1787</v>
      </c>
      <c r="C88" s="2">
        <v>3536</v>
      </c>
      <c r="E88" s="2">
        <v>18.25</v>
      </c>
      <c r="F88" s="2">
        <v>1200</v>
      </c>
      <c r="H88" s="34">
        <f t="shared" si="10"/>
        <v>0</v>
      </c>
      <c r="I88" s="34">
        <f t="shared" si="11"/>
        <v>30.509059534081103</v>
      </c>
      <c r="J88" s="2">
        <f t="shared" si="12"/>
        <v>0</v>
      </c>
      <c r="K88" s="2">
        <f t="shared" si="13"/>
        <v>0.1140625</v>
      </c>
      <c r="L88" s="2">
        <f t="shared" si="14"/>
        <v>7.5</v>
      </c>
      <c r="N88" s="37">
        <f>+'Silver conversion'!D94</f>
        <v>0.1855</v>
      </c>
      <c r="P88" s="34">
        <f t="shared" si="15"/>
        <v>0</v>
      </c>
      <c r="Q88" s="34">
        <f t="shared" si="16"/>
        <v>5.659430543572045</v>
      </c>
      <c r="R88" s="34">
        <f t="shared" si="17"/>
        <v>0</v>
      </c>
      <c r="S88" s="34">
        <f t="shared" si="18"/>
        <v>0.02115859375</v>
      </c>
      <c r="T88" s="34">
        <f t="shared" si="19"/>
        <v>1.3912499999999999</v>
      </c>
    </row>
    <row r="89" spans="1:20" ht="15">
      <c r="A89">
        <v>1788</v>
      </c>
      <c r="C89" s="2">
        <v>3186</v>
      </c>
      <c r="E89" s="2">
        <v>16.916666666666668</v>
      </c>
      <c r="F89" s="2">
        <v>1022.1176470588235</v>
      </c>
      <c r="H89" s="34">
        <f t="shared" si="10"/>
        <v>0</v>
      </c>
      <c r="I89" s="34">
        <f t="shared" si="11"/>
        <v>27.489214840379635</v>
      </c>
      <c r="J89" s="2">
        <f t="shared" si="12"/>
        <v>0</v>
      </c>
      <c r="K89" s="2">
        <f t="shared" si="13"/>
        <v>0.10572916666666668</v>
      </c>
      <c r="L89" s="2">
        <f t="shared" si="14"/>
        <v>6.3882352941176475</v>
      </c>
      <c r="N89" s="37">
        <f>+'Silver conversion'!D95</f>
        <v>0.179</v>
      </c>
      <c r="P89" s="34">
        <f t="shared" si="15"/>
        <v>0</v>
      </c>
      <c r="Q89" s="34">
        <f t="shared" si="16"/>
        <v>4.9205694564279545</v>
      </c>
      <c r="R89" s="34">
        <f t="shared" si="17"/>
        <v>0</v>
      </c>
      <c r="S89" s="34">
        <f t="shared" si="18"/>
        <v>0.018925520833333334</v>
      </c>
      <c r="T89" s="34">
        <f t="shared" si="19"/>
        <v>1.1434941176470588</v>
      </c>
    </row>
    <row r="90" spans="1:20" ht="15">
      <c r="A90">
        <v>1789</v>
      </c>
      <c r="C90" s="2">
        <v>2880</v>
      </c>
      <c r="E90" s="2">
        <v>22.076923076923077</v>
      </c>
      <c r="F90" s="2">
        <v>1076</v>
      </c>
      <c r="H90" s="34">
        <f t="shared" si="10"/>
        <v>0</v>
      </c>
      <c r="I90" s="34">
        <f t="shared" si="11"/>
        <v>24.849007765314926</v>
      </c>
      <c r="J90" s="2">
        <f t="shared" si="12"/>
        <v>0</v>
      </c>
      <c r="K90" s="2">
        <f t="shared" si="13"/>
        <v>0.13798076923076924</v>
      </c>
      <c r="L90" s="2">
        <f t="shared" si="14"/>
        <v>6.725</v>
      </c>
      <c r="N90" s="37">
        <f>+'Silver conversion'!D96</f>
        <v>0.1685</v>
      </c>
      <c r="P90" s="34">
        <f t="shared" si="15"/>
        <v>0</v>
      </c>
      <c r="Q90" s="34">
        <f t="shared" si="16"/>
        <v>4.187057808455565</v>
      </c>
      <c r="R90" s="34">
        <f t="shared" si="17"/>
        <v>0</v>
      </c>
      <c r="S90" s="34">
        <f t="shared" si="18"/>
        <v>0.02324975961538462</v>
      </c>
      <c r="T90" s="34">
        <f t="shared" si="19"/>
        <v>1.1331625</v>
      </c>
    </row>
    <row r="91" spans="1:20" ht="15">
      <c r="A91">
        <v>1790</v>
      </c>
      <c r="C91" s="2">
        <v>3249.4545454545455</v>
      </c>
      <c r="E91" s="2">
        <v>17.583333333333332</v>
      </c>
      <c r="F91" s="2">
        <v>1100.8</v>
      </c>
      <c r="H91" s="34">
        <f t="shared" si="10"/>
        <v>0</v>
      </c>
      <c r="I91" s="34">
        <f t="shared" si="11"/>
        <v>28.036708761471488</v>
      </c>
      <c r="J91" s="2">
        <f t="shared" si="12"/>
        <v>0</v>
      </c>
      <c r="K91" s="2">
        <f t="shared" si="13"/>
        <v>0.10989583333333333</v>
      </c>
      <c r="L91" s="2">
        <f t="shared" si="14"/>
        <v>6.88</v>
      </c>
      <c r="N91" s="37">
        <f>+'Silver conversion'!D97</f>
        <v>0.1765</v>
      </c>
      <c r="P91" s="34">
        <f t="shared" si="15"/>
        <v>0</v>
      </c>
      <c r="Q91" s="34">
        <f t="shared" si="16"/>
        <v>4.948479096399717</v>
      </c>
      <c r="R91" s="34">
        <f t="shared" si="17"/>
        <v>0</v>
      </c>
      <c r="S91" s="34">
        <f t="shared" si="18"/>
        <v>0.019396614583333333</v>
      </c>
      <c r="T91" s="34">
        <f t="shared" si="19"/>
        <v>1.2143199999999998</v>
      </c>
    </row>
    <row r="92" spans="1:20" ht="15">
      <c r="A92">
        <v>1791</v>
      </c>
      <c r="C92" s="2">
        <v>3192</v>
      </c>
      <c r="E92" s="2">
        <v>17.333333333333332</v>
      </c>
      <c r="F92" s="2">
        <v>1124.5714285714287</v>
      </c>
      <c r="H92" s="34">
        <f t="shared" si="10"/>
        <v>0</v>
      </c>
      <c r="I92" s="34">
        <f t="shared" si="11"/>
        <v>27.540983606557376</v>
      </c>
      <c r="J92" s="2">
        <f t="shared" si="12"/>
        <v>0</v>
      </c>
      <c r="K92" s="2">
        <f t="shared" si="13"/>
        <v>0.10833333333333332</v>
      </c>
      <c r="L92" s="2">
        <f t="shared" si="14"/>
        <v>7.028571428571429</v>
      </c>
      <c r="N92" s="37">
        <f>+'Silver conversion'!D98</f>
        <v>0.1905</v>
      </c>
      <c r="P92" s="34">
        <f t="shared" si="15"/>
        <v>0</v>
      </c>
      <c r="Q92" s="34">
        <f t="shared" si="16"/>
        <v>5.2465573770491805</v>
      </c>
      <c r="R92" s="34">
        <f t="shared" si="17"/>
        <v>0</v>
      </c>
      <c r="S92" s="34">
        <f t="shared" si="18"/>
        <v>0.0206375</v>
      </c>
      <c r="T92" s="34">
        <f t="shared" si="19"/>
        <v>1.3389428571428572</v>
      </c>
    </row>
    <row r="93" spans="1:20" ht="15">
      <c r="A93">
        <v>1792</v>
      </c>
      <c r="C93" s="2">
        <v>3194.181818181818</v>
      </c>
      <c r="E93" s="2">
        <v>16.666666666666668</v>
      </c>
      <c r="F93" s="2">
        <v>1033.8461538461538</v>
      </c>
      <c r="H93" s="34">
        <f t="shared" si="10"/>
        <v>0</v>
      </c>
      <c r="I93" s="34">
        <f t="shared" si="11"/>
        <v>27.55980861244019</v>
      </c>
      <c r="J93" s="2">
        <f t="shared" si="12"/>
        <v>0</v>
      </c>
      <c r="K93" s="2">
        <f t="shared" si="13"/>
        <v>0.10416666666666667</v>
      </c>
      <c r="L93" s="2">
        <f t="shared" si="14"/>
        <v>6.461538461538462</v>
      </c>
      <c r="N93" s="37">
        <f>+'Silver conversion'!D99</f>
        <v>0.192</v>
      </c>
      <c r="P93" s="34">
        <f t="shared" si="15"/>
        <v>0</v>
      </c>
      <c r="Q93" s="34">
        <f t="shared" si="16"/>
        <v>5.291483253588517</v>
      </c>
      <c r="R93" s="34">
        <f t="shared" si="17"/>
        <v>0</v>
      </c>
      <c r="S93" s="34">
        <f t="shared" si="18"/>
        <v>0.02</v>
      </c>
      <c r="T93" s="34">
        <f t="shared" si="19"/>
        <v>1.2406153846153847</v>
      </c>
    </row>
    <row r="94" spans="1:20" ht="15">
      <c r="A94">
        <v>1793</v>
      </c>
      <c r="C94" s="2">
        <v>3374.769230769231</v>
      </c>
      <c r="E94" s="2">
        <v>16.384615384615383</v>
      </c>
      <c r="F94" s="2">
        <v>1062.4</v>
      </c>
      <c r="H94" s="34">
        <f t="shared" si="10"/>
        <v>0</v>
      </c>
      <c r="I94" s="34">
        <f t="shared" si="11"/>
        <v>29.11793986858698</v>
      </c>
      <c r="J94" s="2">
        <f t="shared" si="12"/>
        <v>0</v>
      </c>
      <c r="K94" s="2">
        <f t="shared" si="13"/>
        <v>0.10240384615384615</v>
      </c>
      <c r="L94" s="2">
        <f t="shared" si="14"/>
        <v>6.640000000000001</v>
      </c>
      <c r="N94" s="37">
        <f>+'Silver conversion'!D100</f>
        <v>0.1925</v>
      </c>
      <c r="P94" s="34">
        <f t="shared" si="15"/>
        <v>0</v>
      </c>
      <c r="Q94" s="34">
        <f t="shared" si="16"/>
        <v>5.605203424702994</v>
      </c>
      <c r="R94" s="34">
        <f t="shared" si="17"/>
        <v>0</v>
      </c>
      <c r="S94" s="34">
        <f t="shared" si="18"/>
        <v>0.019712740384615384</v>
      </c>
      <c r="T94" s="34">
        <f t="shared" si="19"/>
        <v>1.2782000000000002</v>
      </c>
    </row>
    <row r="95" spans="1:20" ht="15">
      <c r="A95">
        <v>1794</v>
      </c>
      <c r="C95" s="2">
        <v>3290.6666666666665</v>
      </c>
      <c r="E95" s="2">
        <v>17.615384615384617</v>
      </c>
      <c r="F95" s="2">
        <v>1232.842105263158</v>
      </c>
      <c r="H95" s="34">
        <f t="shared" si="10"/>
        <v>0</v>
      </c>
      <c r="I95" s="34">
        <f t="shared" si="11"/>
        <v>28.392292205924644</v>
      </c>
      <c r="J95" s="2">
        <f t="shared" si="12"/>
        <v>0</v>
      </c>
      <c r="K95" s="2">
        <f t="shared" si="13"/>
        <v>0.11009615384615386</v>
      </c>
      <c r="L95" s="2">
        <f t="shared" si="14"/>
        <v>7.705263157894737</v>
      </c>
      <c r="N95" s="37">
        <f>+'Silver conversion'!D101</f>
        <v>0.205</v>
      </c>
      <c r="P95" s="34">
        <f t="shared" si="15"/>
        <v>0</v>
      </c>
      <c r="Q95" s="34">
        <f t="shared" si="16"/>
        <v>5.820419902214551</v>
      </c>
      <c r="R95" s="34">
        <f t="shared" si="17"/>
        <v>0</v>
      </c>
      <c r="S95" s="34">
        <f t="shared" si="18"/>
        <v>0.02256971153846154</v>
      </c>
      <c r="T95" s="34">
        <f t="shared" si="19"/>
        <v>1.579578947368421</v>
      </c>
    </row>
    <row r="96" spans="1:20" ht="15">
      <c r="A96">
        <v>1795</v>
      </c>
      <c r="C96" s="2">
        <v>3462.4</v>
      </c>
      <c r="E96" s="2">
        <v>20.75</v>
      </c>
      <c r="F96" s="2">
        <v>1360</v>
      </c>
      <c r="H96" s="34">
        <f t="shared" si="10"/>
        <v>0</v>
      </c>
      <c r="I96" s="34">
        <f t="shared" si="11"/>
        <v>29.874029335634166</v>
      </c>
      <c r="J96" s="2">
        <f t="shared" si="12"/>
        <v>0</v>
      </c>
      <c r="K96" s="2">
        <f t="shared" si="13"/>
        <v>0.1296875</v>
      </c>
      <c r="L96" s="2">
        <f t="shared" si="14"/>
        <v>8.5</v>
      </c>
      <c r="N96" s="37">
        <f>+'Silver conversion'!D102</f>
        <v>0.218</v>
      </c>
      <c r="P96" s="34">
        <f t="shared" si="15"/>
        <v>0</v>
      </c>
      <c r="Q96" s="34">
        <f t="shared" si="16"/>
        <v>6.5125383951682485</v>
      </c>
      <c r="R96" s="34">
        <f t="shared" si="17"/>
        <v>0</v>
      </c>
      <c r="S96" s="34">
        <f t="shared" si="18"/>
        <v>0.028271875000000002</v>
      </c>
      <c r="T96" s="34">
        <f t="shared" si="19"/>
        <v>1.853</v>
      </c>
    </row>
    <row r="97" spans="1:20" ht="15">
      <c r="A97">
        <v>1796</v>
      </c>
      <c r="C97" s="2">
        <v>4032</v>
      </c>
      <c r="E97" s="2">
        <v>22.583333333333332</v>
      </c>
      <c r="F97" s="2">
        <v>1485.9130434782608</v>
      </c>
      <c r="H97" s="34">
        <f t="shared" si="10"/>
        <v>0</v>
      </c>
      <c r="I97" s="34">
        <f t="shared" si="11"/>
        <v>34.788610871440895</v>
      </c>
      <c r="J97" s="2">
        <f t="shared" si="12"/>
        <v>0</v>
      </c>
      <c r="K97" s="2">
        <f t="shared" si="13"/>
        <v>0.14114583333333333</v>
      </c>
      <c r="L97" s="2">
        <f t="shared" si="14"/>
        <v>9.28695652173913</v>
      </c>
      <c r="N97" s="37">
        <f>+'Silver conversion'!D103</f>
        <v>0.2175</v>
      </c>
      <c r="P97" s="34">
        <f t="shared" si="15"/>
        <v>0</v>
      </c>
      <c r="Q97" s="34">
        <f t="shared" si="16"/>
        <v>7.566522864538395</v>
      </c>
      <c r="R97" s="34">
        <f t="shared" si="17"/>
        <v>0</v>
      </c>
      <c r="S97" s="34">
        <f t="shared" si="18"/>
        <v>0.03069921875</v>
      </c>
      <c r="T97" s="34">
        <f t="shared" si="19"/>
        <v>2.019913043478261</v>
      </c>
    </row>
    <row r="98" spans="1:20" ht="15">
      <c r="A98">
        <v>1797</v>
      </c>
      <c r="C98" s="2">
        <v>3163.2</v>
      </c>
      <c r="E98" s="2">
        <v>20.363636363636363</v>
      </c>
      <c r="F98" s="2">
        <v>1160.7272727272727</v>
      </c>
      <c r="H98" s="34">
        <f t="shared" si="10"/>
        <v>0</v>
      </c>
      <c r="I98" s="34">
        <f t="shared" si="11"/>
        <v>27.292493528904224</v>
      </c>
      <c r="J98" s="2">
        <f t="shared" si="12"/>
        <v>0</v>
      </c>
      <c r="K98" s="2">
        <f t="shared" si="13"/>
        <v>0.12727272727272726</v>
      </c>
      <c r="L98" s="2">
        <f t="shared" si="14"/>
        <v>7.254545454545455</v>
      </c>
      <c r="N98" s="37">
        <f>+'Silver conversion'!D104</f>
        <v>0.2135</v>
      </c>
      <c r="P98" s="34">
        <f t="shared" si="15"/>
        <v>0</v>
      </c>
      <c r="Q98" s="34">
        <f t="shared" si="16"/>
        <v>5.8269473684210515</v>
      </c>
      <c r="R98" s="34">
        <f t="shared" si="17"/>
        <v>0</v>
      </c>
      <c r="S98" s="34">
        <f t="shared" si="18"/>
        <v>0.02717272727272727</v>
      </c>
      <c r="T98" s="34">
        <f t="shared" si="19"/>
        <v>1.5488454545454546</v>
      </c>
    </row>
    <row r="99" spans="1:20" ht="15">
      <c r="A99">
        <v>1798</v>
      </c>
      <c r="C99" s="2">
        <v>3189.3333333333335</v>
      </c>
      <c r="E99" s="2">
        <v>19</v>
      </c>
      <c r="F99" s="2">
        <v>1032</v>
      </c>
      <c r="H99" s="34">
        <f t="shared" si="10"/>
        <v>0</v>
      </c>
      <c r="I99" s="34">
        <f t="shared" si="11"/>
        <v>27.517975266033936</v>
      </c>
      <c r="J99" s="2">
        <f t="shared" si="12"/>
        <v>0</v>
      </c>
      <c r="K99" s="2">
        <f t="shared" si="13"/>
        <v>0.11875</v>
      </c>
      <c r="L99" s="2">
        <f t="shared" si="14"/>
        <v>6.45</v>
      </c>
      <c r="N99" s="37">
        <f>+'Silver conversion'!D105</f>
        <v>0.212</v>
      </c>
      <c r="P99" s="34">
        <f t="shared" si="15"/>
        <v>0</v>
      </c>
      <c r="Q99" s="34">
        <f t="shared" si="16"/>
        <v>5.8338107563991946</v>
      </c>
      <c r="R99" s="34">
        <f t="shared" si="17"/>
        <v>0</v>
      </c>
      <c r="S99" s="34">
        <f t="shared" si="18"/>
        <v>0.025175</v>
      </c>
      <c r="T99" s="34">
        <f t="shared" si="19"/>
        <v>1.3674</v>
      </c>
    </row>
    <row r="100" spans="1:20" ht="15">
      <c r="A100">
        <v>1799</v>
      </c>
      <c r="C100" s="2">
        <v>4291.764705882353</v>
      </c>
      <c r="E100" s="2">
        <v>23.583333333333332</v>
      </c>
      <c r="F100" s="2">
        <v>1529.142857142857</v>
      </c>
      <c r="H100" s="34">
        <f t="shared" si="10"/>
        <v>0</v>
      </c>
      <c r="I100" s="34">
        <f t="shared" si="11"/>
        <v>37.029893924783025</v>
      </c>
      <c r="J100" s="2">
        <f t="shared" si="12"/>
        <v>0</v>
      </c>
      <c r="K100" s="2">
        <f t="shared" si="13"/>
        <v>0.14739583333333334</v>
      </c>
      <c r="L100" s="2">
        <f t="shared" si="14"/>
        <v>9.557142857142857</v>
      </c>
      <c r="N100" s="37">
        <f>+'Silver conversion'!D106</f>
        <v>0.2025</v>
      </c>
      <c r="P100" s="34">
        <f t="shared" si="15"/>
        <v>0</v>
      </c>
      <c r="Q100" s="34">
        <f t="shared" si="16"/>
        <v>7.498553519768563</v>
      </c>
      <c r="R100" s="34">
        <f t="shared" si="17"/>
        <v>0</v>
      </c>
      <c r="S100" s="34">
        <f t="shared" si="18"/>
        <v>0.029847656250000004</v>
      </c>
      <c r="T100" s="34">
        <f t="shared" si="19"/>
        <v>1.9353214285714286</v>
      </c>
    </row>
    <row r="101" spans="1:20" ht="15">
      <c r="A101">
        <v>1800</v>
      </c>
      <c r="C101" s="2">
        <v>5290.666666666667</v>
      </c>
      <c r="E101" s="2">
        <v>25.5</v>
      </c>
      <c r="F101" s="2">
        <v>2023.3846153846155</v>
      </c>
      <c r="H101" s="34">
        <f t="shared" si="10"/>
        <v>0</v>
      </c>
      <c r="I101" s="34">
        <f t="shared" si="11"/>
        <v>45.64854759850446</v>
      </c>
      <c r="J101" s="2">
        <f t="shared" si="12"/>
        <v>0</v>
      </c>
      <c r="K101" s="2">
        <f t="shared" si="13"/>
        <v>0.159375</v>
      </c>
      <c r="L101" s="2">
        <f t="shared" si="14"/>
        <v>12.646153846153847</v>
      </c>
      <c r="N101" s="37">
        <f>+'Silver conversion'!D107</f>
        <v>0.199</v>
      </c>
      <c r="P101" s="34">
        <f t="shared" si="15"/>
        <v>0</v>
      </c>
      <c r="Q101" s="34">
        <f t="shared" si="16"/>
        <v>9.084060972102387</v>
      </c>
      <c r="R101" s="34">
        <f t="shared" si="17"/>
        <v>0</v>
      </c>
      <c r="S101" s="34">
        <f t="shared" si="18"/>
        <v>0.031715625</v>
      </c>
      <c r="T101" s="34">
        <f t="shared" si="19"/>
        <v>2.5165846153846156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showZeros="0" workbookViewId="0" topLeftCell="A1">
      <pane xSplit="9380" ySplit="3460" topLeftCell="C11" activePane="topLeft" state="split"/>
      <selection pane="topLeft" activeCell="M11" sqref="M11"/>
      <selection pane="topRight" activeCell="B1" sqref="B1"/>
      <selection pane="bottomLeft" activeCell="A11" sqref="A11"/>
      <selection pane="bottomRight" activeCell="C11" sqref="C11"/>
    </sheetView>
  </sheetViews>
  <sheetFormatPr defaultColWidth="11.00390625" defaultRowHeight="15.75"/>
  <cols>
    <col min="1" max="1" width="13.125" style="0" customWidth="1"/>
    <col min="2" max="12" width="8.625" style="0" customWidth="1"/>
    <col min="13" max="13" width="12.375" style="0" customWidth="1"/>
    <col min="14" max="16384" width="8.625" style="0" customWidth="1"/>
  </cols>
  <sheetData>
    <row r="1" spans="1:3" ht="15">
      <c r="A1" s="14" t="s">
        <v>14</v>
      </c>
      <c r="B1" s="15"/>
      <c r="C1" s="13" t="s">
        <v>16</v>
      </c>
    </row>
    <row r="2" spans="1:3" ht="15">
      <c r="A2" s="16" t="s">
        <v>15</v>
      </c>
      <c r="B2" s="17"/>
      <c r="C2" s="20" t="s">
        <v>17</v>
      </c>
    </row>
    <row r="3" ht="15">
      <c r="C3" t="s">
        <v>54</v>
      </c>
    </row>
    <row r="4" ht="15">
      <c r="C4" t="s">
        <v>86</v>
      </c>
    </row>
    <row r="5" ht="15">
      <c r="C5" t="s">
        <v>88</v>
      </c>
    </row>
    <row r="7" spans="2:13" ht="15">
      <c r="B7" s="29" t="s">
        <v>134</v>
      </c>
      <c r="F7" s="29" t="s">
        <v>135</v>
      </c>
      <c r="M7" s="28" t="s">
        <v>136</v>
      </c>
    </row>
    <row r="8" spans="1:13" ht="15">
      <c r="A8" s="21" t="s">
        <v>18</v>
      </c>
      <c r="B8" s="23" t="s">
        <v>87</v>
      </c>
      <c r="F8" s="23" t="s">
        <v>87</v>
      </c>
      <c r="K8" s="43" t="s">
        <v>52</v>
      </c>
      <c r="M8" s="23" t="s">
        <v>87</v>
      </c>
    </row>
    <row r="9" spans="1:13" ht="15">
      <c r="A9" s="21" t="s">
        <v>19</v>
      </c>
      <c r="B9" s="23" t="s">
        <v>21</v>
      </c>
      <c r="F9" s="23" t="s">
        <v>143</v>
      </c>
      <c r="K9" s="43" t="s">
        <v>53</v>
      </c>
      <c r="M9" s="23" t="s">
        <v>143</v>
      </c>
    </row>
    <row r="10" spans="1:13" ht="15">
      <c r="A10" s="21" t="s">
        <v>20</v>
      </c>
      <c r="B10" s="23" t="s">
        <v>22</v>
      </c>
      <c r="F10" s="23" t="s">
        <v>22</v>
      </c>
      <c r="K10" s="23" t="s">
        <v>22</v>
      </c>
      <c r="M10" t="s">
        <v>52</v>
      </c>
    </row>
    <row r="11" spans="1:13" ht="15">
      <c r="A11">
        <v>1712</v>
      </c>
      <c r="B11" s="2"/>
      <c r="C11" s="2"/>
      <c r="F11" s="2">
        <f>+B11/170.02</f>
        <v>0</v>
      </c>
      <c r="K11">
        <f>+'Silver conversion'!D19</f>
        <v>0.236</v>
      </c>
      <c r="M11" s="2">
        <f>+$K11*F11</f>
        <v>0</v>
      </c>
    </row>
    <row r="12" spans="1:13" ht="15">
      <c r="A12">
        <v>1713</v>
      </c>
      <c r="B12" s="2"/>
      <c r="C12" s="2"/>
      <c r="F12" s="2">
        <f aca="true" t="shared" si="0" ref="F12:F75">+B12/170.02</f>
        <v>0</v>
      </c>
      <c r="K12" s="37">
        <f>+'Silver conversion'!D20</f>
        <v>0.23</v>
      </c>
      <c r="M12" s="34">
        <f aca="true" t="shared" si="1" ref="M12:M75">+$K12*F12</f>
        <v>0</v>
      </c>
    </row>
    <row r="13" spans="1:13" ht="15">
      <c r="A13">
        <v>1714</v>
      </c>
      <c r="B13" s="2">
        <v>576</v>
      </c>
      <c r="C13" s="2"/>
      <c r="F13" s="2">
        <f t="shared" si="0"/>
        <v>3.3878367250911654</v>
      </c>
      <c r="K13" s="37">
        <f>+'Silver conversion'!D21</f>
        <v>0.2315</v>
      </c>
      <c r="M13" s="34">
        <f t="shared" si="1"/>
        <v>0.7842842018586048</v>
      </c>
    </row>
    <row r="14" spans="1:13" ht="15">
      <c r="A14">
        <v>1715</v>
      </c>
      <c r="B14" s="2"/>
      <c r="C14" s="2"/>
      <c r="F14" s="2">
        <f t="shared" si="0"/>
        <v>0</v>
      </c>
      <c r="K14" s="37">
        <f>+'Silver conversion'!D22</f>
        <v>0.23</v>
      </c>
      <c r="M14" s="34">
        <f t="shared" si="1"/>
        <v>0</v>
      </c>
    </row>
    <row r="15" spans="1:13" ht="15">
      <c r="A15">
        <v>1716</v>
      </c>
      <c r="B15" s="2"/>
      <c r="C15" s="2"/>
      <c r="F15" s="2">
        <f t="shared" si="0"/>
        <v>0</v>
      </c>
      <c r="K15" s="37">
        <f>+'Silver conversion'!D23</f>
        <v>0.2285</v>
      </c>
      <c r="M15" s="34">
        <f t="shared" si="1"/>
        <v>0</v>
      </c>
    </row>
    <row r="16" spans="1:13" ht="15">
      <c r="A16">
        <v>1717</v>
      </c>
      <c r="B16" s="2"/>
      <c r="C16" s="2"/>
      <c r="F16" s="2">
        <f t="shared" si="0"/>
        <v>0</v>
      </c>
      <c r="K16" s="37">
        <f>+'Silver conversion'!D24</f>
        <v>0.227</v>
      </c>
      <c r="M16" s="34">
        <f t="shared" si="1"/>
        <v>0</v>
      </c>
    </row>
    <row r="17" spans="1:13" ht="15">
      <c r="A17">
        <v>1718</v>
      </c>
      <c r="B17" s="2"/>
      <c r="C17" s="2"/>
      <c r="F17" s="2">
        <f t="shared" si="0"/>
        <v>0</v>
      </c>
      <c r="K17" s="37">
        <f>+'Silver conversion'!D25</f>
        <v>0.227</v>
      </c>
      <c r="M17" s="34">
        <f t="shared" si="1"/>
        <v>0</v>
      </c>
    </row>
    <row r="18" spans="1:13" ht="15">
      <c r="A18">
        <v>1719</v>
      </c>
      <c r="B18" s="2"/>
      <c r="C18" s="2"/>
      <c r="F18" s="2">
        <f t="shared" si="0"/>
        <v>0</v>
      </c>
      <c r="K18" s="37">
        <f>+'Silver conversion'!D26</f>
        <v>0.228</v>
      </c>
      <c r="M18" s="34">
        <f t="shared" si="1"/>
        <v>0</v>
      </c>
    </row>
    <row r="19" spans="1:13" ht="15">
      <c r="A19">
        <v>1720</v>
      </c>
      <c r="B19" s="2"/>
      <c r="C19" s="2"/>
      <c r="F19" s="2">
        <f t="shared" si="0"/>
        <v>0</v>
      </c>
      <c r="K19" s="37">
        <f>+'Silver conversion'!D27</f>
        <v>0.228</v>
      </c>
      <c r="M19" s="34">
        <f t="shared" si="1"/>
        <v>0</v>
      </c>
    </row>
    <row r="20" spans="1:13" ht="15">
      <c r="A20">
        <v>1721</v>
      </c>
      <c r="B20" s="2"/>
      <c r="C20" s="2"/>
      <c r="F20" s="2">
        <f t="shared" si="0"/>
        <v>0</v>
      </c>
      <c r="K20" s="37">
        <f>+'Silver conversion'!D28</f>
        <v>0.228</v>
      </c>
      <c r="M20" s="34">
        <f t="shared" si="1"/>
        <v>0</v>
      </c>
    </row>
    <row r="21" spans="1:13" ht="15">
      <c r="A21">
        <v>1722</v>
      </c>
      <c r="B21" s="2"/>
      <c r="C21" s="2"/>
      <c r="F21" s="2">
        <f t="shared" si="0"/>
        <v>0</v>
      </c>
      <c r="K21" s="37">
        <f>+'Silver conversion'!D29</f>
        <v>0.2025</v>
      </c>
      <c r="M21" s="34">
        <f t="shared" si="1"/>
        <v>0</v>
      </c>
    </row>
    <row r="22" spans="1:13" ht="15">
      <c r="A22">
        <v>1723</v>
      </c>
      <c r="B22" s="2">
        <v>384</v>
      </c>
      <c r="C22" s="2"/>
      <c r="F22" s="2">
        <f t="shared" si="0"/>
        <v>2.2585578167274436</v>
      </c>
      <c r="K22" s="37">
        <f>+'Silver conversion'!D30</f>
        <v>0.2015</v>
      </c>
      <c r="M22" s="34">
        <f t="shared" si="1"/>
        <v>0.4550994000705799</v>
      </c>
    </row>
    <row r="23" spans="1:13" ht="15">
      <c r="A23">
        <v>1724</v>
      </c>
      <c r="B23" s="2">
        <v>355.2</v>
      </c>
      <c r="C23" s="2"/>
      <c r="F23" s="2">
        <f t="shared" si="0"/>
        <v>2.0891659804728855</v>
      </c>
      <c r="K23" s="37">
        <f>+'Silver conversion'!D31</f>
        <v>0.2</v>
      </c>
      <c r="M23" s="34">
        <f t="shared" si="1"/>
        <v>0.41783319609457714</v>
      </c>
    </row>
    <row r="24" spans="1:13" ht="15">
      <c r="A24">
        <v>1725</v>
      </c>
      <c r="B24" s="2">
        <v>346</v>
      </c>
      <c r="C24" s="2"/>
      <c r="F24" s="2">
        <f t="shared" si="0"/>
        <v>2.035054699447124</v>
      </c>
      <c r="K24" s="37">
        <f>+'Silver conversion'!D32</f>
        <v>0.1975</v>
      </c>
      <c r="M24" s="34">
        <f t="shared" si="1"/>
        <v>0.401923303140807</v>
      </c>
    </row>
    <row r="25" spans="1:13" ht="15">
      <c r="A25">
        <v>1726</v>
      </c>
      <c r="B25" s="2">
        <v>376.8888888888889</v>
      </c>
      <c r="C25" s="2"/>
      <c r="F25" s="2">
        <f t="shared" si="0"/>
        <v>2.216732671973232</v>
      </c>
      <c r="K25" s="37">
        <f>+'Silver conversion'!D33</f>
        <v>0.2095</v>
      </c>
      <c r="M25" s="34">
        <f t="shared" si="1"/>
        <v>0.4644054947783921</v>
      </c>
    </row>
    <row r="26" spans="1:13" ht="15">
      <c r="A26">
        <v>1727</v>
      </c>
      <c r="B26" s="2">
        <v>363.42857142857144</v>
      </c>
      <c r="C26" s="2"/>
      <c r="F26" s="2">
        <f t="shared" si="0"/>
        <v>2.1375636479741877</v>
      </c>
      <c r="K26" s="37">
        <f>+'Silver conversion'!D34</f>
        <v>0.2195</v>
      </c>
      <c r="M26" s="34">
        <f t="shared" si="1"/>
        <v>0.4691952207303342</v>
      </c>
    </row>
    <row r="27" spans="1:13" ht="15">
      <c r="A27">
        <v>1728</v>
      </c>
      <c r="B27" s="2">
        <v>368</v>
      </c>
      <c r="C27" s="2"/>
      <c r="F27" s="2">
        <f t="shared" si="0"/>
        <v>2.164451241030467</v>
      </c>
      <c r="K27" s="37">
        <f>+'Silver conversion'!D35</f>
        <v>0.223</v>
      </c>
      <c r="M27" s="34">
        <f t="shared" si="1"/>
        <v>0.4826726267497941</v>
      </c>
    </row>
    <row r="28" spans="1:13" ht="15">
      <c r="A28">
        <v>1729</v>
      </c>
      <c r="B28" s="2"/>
      <c r="C28" s="2"/>
      <c r="F28" s="2">
        <f t="shared" si="0"/>
        <v>0</v>
      </c>
      <c r="K28" s="37">
        <f>+'Silver conversion'!D36</f>
        <v>0.223</v>
      </c>
      <c r="M28" s="34">
        <f t="shared" si="1"/>
        <v>0</v>
      </c>
    </row>
    <row r="29" spans="1:13" ht="15">
      <c r="A29">
        <v>1730</v>
      </c>
      <c r="B29" s="2">
        <v>384</v>
      </c>
      <c r="C29" s="2"/>
      <c r="F29" s="2">
        <f t="shared" si="0"/>
        <v>2.2585578167274436</v>
      </c>
      <c r="K29" s="37">
        <f>+'Silver conversion'!D37</f>
        <v>0.2205</v>
      </c>
      <c r="M29" s="34">
        <f t="shared" si="1"/>
        <v>0.49801199858840134</v>
      </c>
    </row>
    <row r="30" spans="1:13" ht="15">
      <c r="A30">
        <v>1731</v>
      </c>
      <c r="B30" s="2">
        <v>351.1111111111111</v>
      </c>
      <c r="C30" s="2"/>
      <c r="F30" s="2">
        <f t="shared" si="0"/>
        <v>2.0651165222392134</v>
      </c>
      <c r="K30" s="37">
        <f>+'Silver conversion'!D38</f>
        <v>0.222</v>
      </c>
      <c r="M30" s="34">
        <f t="shared" si="1"/>
        <v>0.45845586793710535</v>
      </c>
    </row>
    <row r="31" spans="1:13" ht="15">
      <c r="A31">
        <v>1732</v>
      </c>
      <c r="B31" s="2">
        <v>343.38461538461536</v>
      </c>
      <c r="C31" s="2"/>
      <c r="F31" s="2">
        <f t="shared" si="0"/>
        <v>2.0196718938043485</v>
      </c>
      <c r="K31" s="37">
        <f>+'Silver conversion'!D39</f>
        <v>0.2235</v>
      </c>
      <c r="M31" s="34">
        <f t="shared" si="1"/>
        <v>0.4513966682652719</v>
      </c>
    </row>
    <row r="32" spans="1:13" ht="15">
      <c r="A32">
        <v>1733</v>
      </c>
      <c r="B32" s="2">
        <v>349.7142857142857</v>
      </c>
      <c r="C32" s="2"/>
      <c r="F32" s="2">
        <f t="shared" si="0"/>
        <v>2.0569008688053505</v>
      </c>
      <c r="K32" s="37">
        <f>+'Silver conversion'!D40</f>
        <v>0.221</v>
      </c>
      <c r="M32" s="34">
        <f t="shared" si="1"/>
        <v>0.45457509200598245</v>
      </c>
    </row>
    <row r="33" spans="1:13" ht="15">
      <c r="A33">
        <v>1734</v>
      </c>
      <c r="B33" s="2">
        <v>349.1764705882353</v>
      </c>
      <c r="C33" s="2"/>
      <c r="F33" s="2">
        <f t="shared" si="0"/>
        <v>2.0537376225634354</v>
      </c>
      <c r="K33" s="37">
        <f>+'Silver conversion'!D41</f>
        <v>0.2205</v>
      </c>
      <c r="M33" s="34">
        <f t="shared" si="1"/>
        <v>0.4528491457752375</v>
      </c>
    </row>
    <row r="34" spans="1:13" ht="15">
      <c r="A34">
        <v>1735</v>
      </c>
      <c r="B34" s="2">
        <v>315.6363636363636</v>
      </c>
      <c r="C34" s="2"/>
      <c r="F34" s="2">
        <f t="shared" si="0"/>
        <v>1.8564660842039973</v>
      </c>
      <c r="K34" s="37">
        <f>+'Silver conversion'!D42</f>
        <v>0.2195</v>
      </c>
      <c r="M34" s="34">
        <f t="shared" si="1"/>
        <v>0.40749430548277743</v>
      </c>
    </row>
    <row r="35" spans="1:13" ht="15">
      <c r="A35">
        <v>1736</v>
      </c>
      <c r="B35" s="2">
        <v>275.42857142857144</v>
      </c>
      <c r="C35" s="2"/>
      <c r="F35" s="2">
        <f t="shared" si="0"/>
        <v>1.6199774816408155</v>
      </c>
      <c r="K35" s="37">
        <f>+'Silver conversion'!D43</f>
        <v>0.2205</v>
      </c>
      <c r="M35" s="34">
        <f t="shared" si="1"/>
        <v>0.3572050347017998</v>
      </c>
    </row>
    <row r="36" spans="1:13" ht="15">
      <c r="A36">
        <v>1737</v>
      </c>
      <c r="B36" s="2"/>
      <c r="C36" s="2"/>
      <c r="F36" s="2">
        <f t="shared" si="0"/>
        <v>0</v>
      </c>
      <c r="K36" s="37">
        <f>+'Silver conversion'!D44</f>
        <v>0.2205</v>
      </c>
      <c r="M36" s="34">
        <f t="shared" si="1"/>
        <v>0</v>
      </c>
    </row>
    <row r="37" spans="1:13" ht="15">
      <c r="A37">
        <v>1738</v>
      </c>
      <c r="B37" s="2"/>
      <c r="C37" s="2"/>
      <c r="F37" s="2">
        <f t="shared" si="0"/>
        <v>0</v>
      </c>
      <c r="K37" s="37">
        <f>+'Silver conversion'!D45</f>
        <v>0.224</v>
      </c>
      <c r="M37" s="34">
        <f t="shared" si="1"/>
        <v>0</v>
      </c>
    </row>
    <row r="38" spans="1:13" ht="15">
      <c r="A38">
        <v>1739</v>
      </c>
      <c r="B38" s="2">
        <v>264</v>
      </c>
      <c r="C38" s="2"/>
      <c r="F38" s="2">
        <f t="shared" si="0"/>
        <v>1.5527584990001175</v>
      </c>
      <c r="K38" s="37">
        <f>+'Silver conversion'!D46</f>
        <v>0.2215</v>
      </c>
      <c r="M38" s="34">
        <f t="shared" si="1"/>
        <v>0.34393600752852604</v>
      </c>
    </row>
    <row r="39" spans="1:13" ht="15">
      <c r="A39">
        <v>1740</v>
      </c>
      <c r="B39" s="2">
        <v>312</v>
      </c>
      <c r="C39" s="2"/>
      <c r="F39" s="2">
        <f t="shared" si="0"/>
        <v>1.835078226091048</v>
      </c>
      <c r="K39" s="37">
        <f>+'Silver conversion'!D47</f>
        <v>0.22</v>
      </c>
      <c r="M39" s="34">
        <f t="shared" si="1"/>
        <v>0.40371720974003056</v>
      </c>
    </row>
    <row r="40" spans="1:13" ht="15">
      <c r="A40">
        <v>1741</v>
      </c>
      <c r="B40" s="2">
        <v>352</v>
      </c>
      <c r="C40" s="2"/>
      <c r="F40" s="2">
        <f t="shared" si="0"/>
        <v>2.07034466533349</v>
      </c>
      <c r="K40" s="37">
        <f>+'Silver conversion'!D48</f>
        <v>0.2205</v>
      </c>
      <c r="M40" s="34">
        <f t="shared" si="1"/>
        <v>0.45651099870603457</v>
      </c>
    </row>
    <row r="41" spans="1:13" ht="15">
      <c r="A41">
        <v>1742</v>
      </c>
      <c r="B41" s="2">
        <v>352</v>
      </c>
      <c r="C41" s="2"/>
      <c r="F41" s="2">
        <f t="shared" si="0"/>
        <v>2.07034466533349</v>
      </c>
      <c r="K41" s="37">
        <f>+'Silver conversion'!D49</f>
        <v>0.2235</v>
      </c>
      <c r="M41" s="34">
        <f t="shared" si="1"/>
        <v>0.46272203270203505</v>
      </c>
    </row>
    <row r="42" spans="1:13" ht="15">
      <c r="A42">
        <v>1743</v>
      </c>
      <c r="B42" s="2"/>
      <c r="C42" s="2"/>
      <c r="F42" s="2">
        <f t="shared" si="0"/>
        <v>0</v>
      </c>
      <c r="K42" s="37">
        <f>+'Silver conversion'!D50</f>
        <v>0.2185</v>
      </c>
      <c r="M42" s="34">
        <f t="shared" si="1"/>
        <v>0</v>
      </c>
    </row>
    <row r="43" spans="1:13" ht="15">
      <c r="A43">
        <v>1744</v>
      </c>
      <c r="B43" s="2"/>
      <c r="C43" s="2"/>
      <c r="F43" s="2">
        <f t="shared" si="0"/>
        <v>0</v>
      </c>
      <c r="K43" s="37">
        <f>+'Silver conversion'!D51</f>
        <v>0.218</v>
      </c>
      <c r="M43" s="34">
        <f t="shared" si="1"/>
        <v>0</v>
      </c>
    </row>
    <row r="44" spans="1:13" ht="15">
      <c r="A44">
        <v>1745</v>
      </c>
      <c r="B44" s="2"/>
      <c r="C44" s="2"/>
      <c r="F44" s="2">
        <f t="shared" si="0"/>
        <v>0</v>
      </c>
      <c r="K44" s="37">
        <f>+'Silver conversion'!D52</f>
        <v>0.2145</v>
      </c>
      <c r="M44" s="34">
        <f t="shared" si="1"/>
        <v>0</v>
      </c>
    </row>
    <row r="45" spans="1:13" ht="15">
      <c r="A45">
        <v>1746</v>
      </c>
      <c r="B45" s="2"/>
      <c r="C45" s="2"/>
      <c r="F45" s="2">
        <f t="shared" si="0"/>
        <v>0</v>
      </c>
      <c r="K45" s="37">
        <f>+'Silver conversion'!D53</f>
        <v>0.22</v>
      </c>
      <c r="M45" s="34">
        <f t="shared" si="1"/>
        <v>0</v>
      </c>
    </row>
    <row r="46" spans="1:13" ht="15">
      <c r="A46">
        <v>1747</v>
      </c>
      <c r="B46" s="2"/>
      <c r="C46" s="2"/>
      <c r="F46" s="2">
        <f t="shared" si="0"/>
        <v>0</v>
      </c>
      <c r="K46" s="37">
        <f>+'Silver conversion'!D54</f>
        <v>0.225</v>
      </c>
      <c r="M46" s="34">
        <f t="shared" si="1"/>
        <v>0</v>
      </c>
    </row>
    <row r="47" spans="1:13" ht="15">
      <c r="A47">
        <v>1748</v>
      </c>
      <c r="B47" s="2">
        <v>362.6666666666667</v>
      </c>
      <c r="C47" s="2"/>
      <c r="F47" s="2">
        <f t="shared" si="0"/>
        <v>2.133082382464808</v>
      </c>
      <c r="K47" s="37">
        <f>+'Silver conversion'!D55</f>
        <v>0.225</v>
      </c>
      <c r="M47" s="34">
        <f t="shared" si="1"/>
        <v>0.47994353605458184</v>
      </c>
    </row>
    <row r="48" spans="1:13" ht="15">
      <c r="A48">
        <v>1749</v>
      </c>
      <c r="B48" s="2">
        <v>384</v>
      </c>
      <c r="C48" s="2"/>
      <c r="F48" s="2">
        <f t="shared" si="0"/>
        <v>2.2585578167274436</v>
      </c>
      <c r="K48" s="37">
        <f>+'Silver conversion'!D56</f>
        <v>0.2235</v>
      </c>
      <c r="M48" s="34">
        <f t="shared" si="1"/>
        <v>0.5047876720385837</v>
      </c>
    </row>
    <row r="49" spans="1:13" ht="15">
      <c r="A49">
        <v>1750</v>
      </c>
      <c r="B49" s="2">
        <v>384</v>
      </c>
      <c r="C49" s="2"/>
      <c r="F49" s="2">
        <f t="shared" si="0"/>
        <v>2.2585578167274436</v>
      </c>
      <c r="K49" s="37">
        <f>+'Silver conversion'!D57</f>
        <v>0.224</v>
      </c>
      <c r="M49" s="34">
        <f t="shared" si="1"/>
        <v>0.5059169509469473</v>
      </c>
    </row>
    <row r="50" spans="1:13" ht="15">
      <c r="A50">
        <v>1751</v>
      </c>
      <c r="B50" s="2">
        <v>384</v>
      </c>
      <c r="C50" s="2"/>
      <c r="F50" s="2">
        <f t="shared" si="0"/>
        <v>2.2585578167274436</v>
      </c>
      <c r="K50" s="37">
        <f>+'Silver conversion'!D58</f>
        <v>0.2225</v>
      </c>
      <c r="M50" s="34">
        <f t="shared" si="1"/>
        <v>0.5025291142218562</v>
      </c>
    </row>
    <row r="51" spans="1:13" ht="15">
      <c r="A51">
        <v>1752</v>
      </c>
      <c r="B51" s="2">
        <v>233.14285714285714</v>
      </c>
      <c r="C51" s="2"/>
      <c r="F51" s="2">
        <f t="shared" si="0"/>
        <v>1.3712672458702337</v>
      </c>
      <c r="K51" s="37">
        <f>+'Silver conversion'!D59</f>
        <v>0.223</v>
      </c>
      <c r="M51" s="34">
        <f t="shared" si="1"/>
        <v>0.30579259582906215</v>
      </c>
    </row>
    <row r="52" spans="1:13" ht="15">
      <c r="A52">
        <v>1753</v>
      </c>
      <c r="B52" s="2">
        <v>288</v>
      </c>
      <c r="C52" s="2"/>
      <c r="F52" s="2">
        <f t="shared" si="0"/>
        <v>1.6939183625455827</v>
      </c>
      <c r="K52" s="37">
        <f>+'Silver conversion'!D60</f>
        <v>0.2225</v>
      </c>
      <c r="M52" s="34">
        <f t="shared" si="1"/>
        <v>0.37689683566639215</v>
      </c>
    </row>
    <row r="53" spans="1:13" ht="15">
      <c r="A53">
        <v>1754</v>
      </c>
      <c r="B53" s="2">
        <v>288</v>
      </c>
      <c r="C53" s="2"/>
      <c r="F53" s="2">
        <f t="shared" si="0"/>
        <v>1.6939183625455827</v>
      </c>
      <c r="K53" s="37">
        <f>+'Silver conversion'!D61</f>
        <v>0.221</v>
      </c>
      <c r="M53" s="34">
        <f t="shared" si="1"/>
        <v>0.3743559581225738</v>
      </c>
    </row>
    <row r="54" spans="1:13" ht="15">
      <c r="A54">
        <v>1755</v>
      </c>
      <c r="B54" s="2">
        <v>288</v>
      </c>
      <c r="C54" s="2"/>
      <c r="F54" s="2">
        <f t="shared" si="0"/>
        <v>1.6939183625455827</v>
      </c>
      <c r="K54" s="37">
        <f>+'Silver conversion'!D62</f>
        <v>0.2225</v>
      </c>
      <c r="M54" s="34">
        <f t="shared" si="1"/>
        <v>0.37689683566639215</v>
      </c>
    </row>
    <row r="55" spans="1:13" ht="15">
      <c r="A55">
        <v>1756</v>
      </c>
      <c r="B55" s="2">
        <v>304</v>
      </c>
      <c r="C55" s="2"/>
      <c r="F55" s="2">
        <f t="shared" si="0"/>
        <v>1.7880249382425595</v>
      </c>
      <c r="K55" s="37">
        <f>+'Silver conversion'!D63</f>
        <v>0.2215</v>
      </c>
      <c r="M55" s="34">
        <f t="shared" si="1"/>
        <v>0.39604752382072694</v>
      </c>
    </row>
    <row r="56" spans="1:13" ht="15">
      <c r="A56">
        <v>1757</v>
      </c>
      <c r="B56" s="2">
        <v>321</v>
      </c>
      <c r="C56" s="2"/>
      <c r="F56" s="2">
        <f t="shared" si="0"/>
        <v>1.8880131749205975</v>
      </c>
      <c r="K56" s="37">
        <f>+'Silver conversion'!D64</f>
        <v>0.23</v>
      </c>
      <c r="M56" s="34">
        <f t="shared" si="1"/>
        <v>0.43424303023173744</v>
      </c>
    </row>
    <row r="57" spans="1:13" ht="15">
      <c r="A57">
        <v>1758</v>
      </c>
      <c r="B57" s="2">
        <v>344</v>
      </c>
      <c r="C57" s="2"/>
      <c r="F57" s="2">
        <f t="shared" si="0"/>
        <v>2.0232913774850014</v>
      </c>
      <c r="K57" s="37">
        <f>+'Silver conversion'!D65</f>
        <v>0.2355</v>
      </c>
      <c r="M57" s="34">
        <f t="shared" si="1"/>
        <v>0.4764851193977178</v>
      </c>
    </row>
    <row r="58" spans="1:13" ht="15">
      <c r="A58">
        <v>1759</v>
      </c>
      <c r="B58" s="2">
        <v>324.8</v>
      </c>
      <c r="C58" s="2"/>
      <c r="F58" s="2">
        <f t="shared" si="0"/>
        <v>1.9103634866486294</v>
      </c>
      <c r="K58" s="37">
        <f>+'Silver conversion'!D66</f>
        <v>0.2385</v>
      </c>
      <c r="M58" s="34">
        <f t="shared" si="1"/>
        <v>0.4556216915656981</v>
      </c>
    </row>
    <row r="59" spans="1:13" ht="15">
      <c r="A59">
        <v>1760</v>
      </c>
      <c r="B59" s="2">
        <v>342</v>
      </c>
      <c r="C59" s="2"/>
      <c r="F59" s="2">
        <f t="shared" si="0"/>
        <v>2.0115280555228794</v>
      </c>
      <c r="K59" s="37">
        <f>+'Silver conversion'!D67</f>
        <v>0.219</v>
      </c>
      <c r="M59" s="34">
        <f t="shared" si="1"/>
        <v>0.4405246441595106</v>
      </c>
    </row>
    <row r="60" spans="1:13" ht="15">
      <c r="A60">
        <v>1761</v>
      </c>
      <c r="B60" s="2">
        <v>344</v>
      </c>
      <c r="C60" s="2"/>
      <c r="F60" s="2">
        <f t="shared" si="0"/>
        <v>2.0232913774850014</v>
      </c>
      <c r="K60" s="37">
        <f>+'Silver conversion'!D68</f>
        <v>0.2005</v>
      </c>
      <c r="M60" s="34">
        <f t="shared" si="1"/>
        <v>0.4056699211857428</v>
      </c>
    </row>
    <row r="61" spans="1:13" ht="15">
      <c r="A61">
        <v>1762</v>
      </c>
      <c r="B61" s="2">
        <v>370.90909090909093</v>
      </c>
      <c r="C61" s="2"/>
      <c r="F61" s="2">
        <f t="shared" si="0"/>
        <v>2.1815615275208264</v>
      </c>
      <c r="K61" s="37">
        <f>+'Silver conversion'!D69</f>
        <v>0.203</v>
      </c>
      <c r="M61" s="34">
        <f t="shared" si="1"/>
        <v>0.4428569900867278</v>
      </c>
    </row>
    <row r="62" spans="1:13" ht="15">
      <c r="A62">
        <v>1763</v>
      </c>
      <c r="B62" s="2">
        <v>440</v>
      </c>
      <c r="C62" s="2"/>
      <c r="F62" s="2">
        <f t="shared" si="0"/>
        <v>2.5879308316668626</v>
      </c>
      <c r="K62" s="37">
        <f>+'Silver conversion'!D70</f>
        <v>0.2075</v>
      </c>
      <c r="M62" s="34">
        <f t="shared" si="1"/>
        <v>0.5369956475708739</v>
      </c>
    </row>
    <row r="63" spans="1:13" ht="15">
      <c r="A63">
        <v>1764</v>
      </c>
      <c r="B63" s="2">
        <v>385</v>
      </c>
      <c r="C63" s="2"/>
      <c r="F63" s="2">
        <f t="shared" si="0"/>
        <v>2.2644394777085046</v>
      </c>
      <c r="K63" s="37">
        <f>+'Silver conversion'!D71</f>
        <v>0.2015</v>
      </c>
      <c r="M63" s="34">
        <f t="shared" si="1"/>
        <v>0.4562845547582637</v>
      </c>
    </row>
    <row r="64" spans="1:13" ht="15">
      <c r="A64">
        <v>1765</v>
      </c>
      <c r="B64" s="2">
        <v>352</v>
      </c>
      <c r="C64" s="2"/>
      <c r="F64" s="2">
        <f t="shared" si="0"/>
        <v>2.07034466533349</v>
      </c>
      <c r="K64" s="37">
        <f>+'Silver conversion'!D72</f>
        <v>0.211</v>
      </c>
      <c r="M64" s="34">
        <f t="shared" si="1"/>
        <v>0.43684272438536637</v>
      </c>
    </row>
    <row r="65" spans="1:13" ht="15">
      <c r="A65">
        <v>1766</v>
      </c>
      <c r="B65" s="2">
        <v>331.42857142857144</v>
      </c>
      <c r="C65" s="2"/>
      <c r="F65" s="2">
        <f t="shared" si="0"/>
        <v>1.9493504965802342</v>
      </c>
      <c r="K65" s="37">
        <f>+'Silver conversion'!D73</f>
        <v>0.217</v>
      </c>
      <c r="M65" s="34">
        <f t="shared" si="1"/>
        <v>0.4230090577579108</v>
      </c>
    </row>
    <row r="66" spans="1:13" ht="15">
      <c r="A66">
        <v>1767</v>
      </c>
      <c r="B66" s="2">
        <v>315.42857142857144</v>
      </c>
      <c r="C66" s="2"/>
      <c r="F66" s="2">
        <f t="shared" si="0"/>
        <v>1.8552439208832574</v>
      </c>
      <c r="K66" s="37">
        <f>+'Silver conversion'!D74</f>
        <v>0.2155</v>
      </c>
      <c r="M66" s="34">
        <f t="shared" si="1"/>
        <v>0.39980506495034196</v>
      </c>
    </row>
    <row r="67" spans="1:13" ht="15">
      <c r="A67">
        <v>1768</v>
      </c>
      <c r="B67" s="2">
        <v>320</v>
      </c>
      <c r="C67" s="2"/>
      <c r="F67" s="2">
        <f t="shared" si="0"/>
        <v>1.8821315139395365</v>
      </c>
      <c r="K67" s="37">
        <f>+'Silver conversion'!D75</f>
        <v>0.208</v>
      </c>
      <c r="M67" s="34">
        <f t="shared" si="1"/>
        <v>0.3914833548994236</v>
      </c>
    </row>
    <row r="68" spans="1:13" ht="15">
      <c r="A68">
        <v>1769</v>
      </c>
      <c r="B68" s="2">
        <v>251</v>
      </c>
      <c r="C68" s="2"/>
      <c r="F68" s="2">
        <f t="shared" si="0"/>
        <v>1.4762969062463238</v>
      </c>
      <c r="K68" s="37">
        <f>+'Silver conversion'!D76</f>
        <v>0.206</v>
      </c>
      <c r="M68" s="34">
        <f t="shared" si="1"/>
        <v>0.3041171626867427</v>
      </c>
    </row>
    <row r="69" spans="1:13" ht="15">
      <c r="A69">
        <v>1770</v>
      </c>
      <c r="B69" s="2">
        <v>321.22222222222223</v>
      </c>
      <c r="C69" s="2"/>
      <c r="F69" s="2">
        <f t="shared" si="0"/>
        <v>1.8893202106941667</v>
      </c>
      <c r="K69" s="37">
        <f>+'Silver conversion'!D77</f>
        <v>0.207</v>
      </c>
      <c r="M69" s="34">
        <f t="shared" si="1"/>
        <v>0.3910892836136925</v>
      </c>
    </row>
    <row r="70" spans="1:13" ht="15">
      <c r="A70">
        <v>1771</v>
      </c>
      <c r="B70" s="2">
        <v>394.6666666666667</v>
      </c>
      <c r="C70" s="2"/>
      <c r="F70" s="2">
        <f t="shared" si="0"/>
        <v>2.3212955338587618</v>
      </c>
      <c r="K70" s="37">
        <f>+'Silver conversion'!D78</f>
        <v>0.204</v>
      </c>
      <c r="M70" s="34">
        <f t="shared" si="1"/>
        <v>0.47354428890718736</v>
      </c>
    </row>
    <row r="71" spans="1:13" ht="15">
      <c r="A71">
        <v>1772</v>
      </c>
      <c r="B71" s="2">
        <v>347.6363636363636</v>
      </c>
      <c r="C71" s="2"/>
      <c r="F71" s="2">
        <f t="shared" si="0"/>
        <v>2.044679235597951</v>
      </c>
      <c r="K71" s="37">
        <f>+'Silver conversion'!D79</f>
        <v>0.203</v>
      </c>
      <c r="M71" s="34">
        <f t="shared" si="1"/>
        <v>0.4150698848263841</v>
      </c>
    </row>
    <row r="72" spans="1:13" ht="15">
      <c r="A72">
        <v>1773</v>
      </c>
      <c r="B72" s="2">
        <v>378.6666666666667</v>
      </c>
      <c r="C72" s="2"/>
      <c r="F72" s="2">
        <f t="shared" si="0"/>
        <v>2.227188958161785</v>
      </c>
      <c r="K72" s="37">
        <f>+'Silver conversion'!D80</f>
        <v>0.198</v>
      </c>
      <c r="M72" s="34">
        <f t="shared" si="1"/>
        <v>0.44098341371603345</v>
      </c>
    </row>
    <row r="73" spans="1:13" ht="15">
      <c r="A73">
        <v>1774</v>
      </c>
      <c r="B73" s="2">
        <v>322.2857142857143</v>
      </c>
      <c r="C73" s="2"/>
      <c r="F73" s="2">
        <f t="shared" si="0"/>
        <v>1.8955753104676758</v>
      </c>
      <c r="K73" s="37">
        <f>+'Silver conversion'!D81</f>
        <v>0.206</v>
      </c>
      <c r="M73" s="34">
        <f t="shared" si="1"/>
        <v>0.3904885139563412</v>
      </c>
    </row>
    <row r="74" spans="1:13" ht="15">
      <c r="A74">
        <v>1775</v>
      </c>
      <c r="B74" s="2">
        <v>336</v>
      </c>
      <c r="C74" s="2"/>
      <c r="F74" s="2">
        <f t="shared" si="0"/>
        <v>1.9762380896365133</v>
      </c>
      <c r="K74" s="37">
        <f>+'Silver conversion'!D82</f>
        <v>0.213</v>
      </c>
      <c r="M74" s="34">
        <f t="shared" si="1"/>
        <v>0.4209387130925773</v>
      </c>
    </row>
    <row r="75" spans="1:13" ht="15">
      <c r="A75">
        <v>1776</v>
      </c>
      <c r="B75" s="2">
        <v>336</v>
      </c>
      <c r="C75" s="2"/>
      <c r="F75" s="2">
        <f t="shared" si="0"/>
        <v>1.9762380896365133</v>
      </c>
      <c r="K75" s="37">
        <f>+'Silver conversion'!D83</f>
        <v>0.2125</v>
      </c>
      <c r="M75" s="34">
        <f t="shared" si="1"/>
        <v>0.4199505940477591</v>
      </c>
    </row>
    <row r="76" spans="1:13" ht="15">
      <c r="A76">
        <v>1777</v>
      </c>
      <c r="B76" s="2">
        <v>336</v>
      </c>
      <c r="C76" s="2"/>
      <c r="F76" s="2">
        <f aca="true" t="shared" si="2" ref="F76:F99">+B76/170.02</f>
        <v>1.9762380896365133</v>
      </c>
      <c r="K76" s="37">
        <f>+'Silver conversion'!D84</f>
        <v>0.213</v>
      </c>
      <c r="M76" s="34">
        <f aca="true" t="shared" si="3" ref="M76:M99">+$K76*F76</f>
        <v>0.4209387130925773</v>
      </c>
    </row>
    <row r="77" spans="1:13" ht="15">
      <c r="A77">
        <v>1778</v>
      </c>
      <c r="B77" s="2">
        <v>320</v>
      </c>
      <c r="C77" s="2"/>
      <c r="F77" s="2">
        <f t="shared" si="2"/>
        <v>1.8821315139395365</v>
      </c>
      <c r="K77" s="37">
        <f>+'Silver conversion'!D85</f>
        <v>0.2115</v>
      </c>
      <c r="M77" s="34">
        <f t="shared" si="3"/>
        <v>0.39807081519821197</v>
      </c>
    </row>
    <row r="78" spans="1:13" ht="15">
      <c r="A78">
        <v>1779</v>
      </c>
      <c r="B78" s="2">
        <v>320</v>
      </c>
      <c r="C78" s="2"/>
      <c r="F78" s="2">
        <f t="shared" si="2"/>
        <v>1.8821315139395365</v>
      </c>
      <c r="K78" s="37">
        <f>+'Silver conversion'!D86</f>
        <v>0.205</v>
      </c>
      <c r="M78" s="34">
        <f t="shared" si="3"/>
        <v>0.38583696035760495</v>
      </c>
    </row>
    <row r="79" spans="1:13" ht="15">
      <c r="A79">
        <v>1780</v>
      </c>
      <c r="B79" s="2">
        <v>315.42857142857144</v>
      </c>
      <c r="C79" s="2"/>
      <c r="F79" s="2">
        <f t="shared" si="2"/>
        <v>1.8552439208832574</v>
      </c>
      <c r="K79" s="37">
        <f>+'Silver conversion'!D87</f>
        <v>0.205</v>
      </c>
      <c r="M79" s="34">
        <f t="shared" si="3"/>
        <v>0.38032500378106776</v>
      </c>
    </row>
    <row r="80" spans="1:13" ht="15">
      <c r="A80">
        <v>1781</v>
      </c>
      <c r="B80" s="2">
        <v>301.09090909090907</v>
      </c>
      <c r="C80" s="2"/>
      <c r="F80" s="2">
        <f t="shared" si="2"/>
        <v>1.7709146517522</v>
      </c>
      <c r="K80" s="37">
        <f>+'Silver conversion'!D88</f>
        <v>0.203</v>
      </c>
      <c r="M80" s="34">
        <f t="shared" si="3"/>
        <v>0.3594956743056966</v>
      </c>
    </row>
    <row r="81" spans="1:13" ht="15">
      <c r="A81">
        <v>1782</v>
      </c>
      <c r="B81" s="2">
        <v>296</v>
      </c>
      <c r="C81" s="2"/>
      <c r="F81" s="2">
        <f t="shared" si="2"/>
        <v>1.740971650394071</v>
      </c>
      <c r="K81" s="37">
        <f>+'Silver conversion'!D89</f>
        <v>0.1945</v>
      </c>
      <c r="M81" s="34">
        <f t="shared" si="3"/>
        <v>0.33861898600164686</v>
      </c>
    </row>
    <row r="82" spans="1:13" ht="15">
      <c r="A82">
        <v>1783</v>
      </c>
      <c r="B82" s="2">
        <v>388.9230769230769</v>
      </c>
      <c r="C82" s="2"/>
      <c r="F82" s="2">
        <f t="shared" si="2"/>
        <v>2.2875136861726673</v>
      </c>
      <c r="K82" s="37">
        <f>+'Silver conversion'!D90</f>
        <v>0.1915</v>
      </c>
      <c r="M82" s="34">
        <f t="shared" si="3"/>
        <v>0.4380588709020658</v>
      </c>
    </row>
    <row r="83" spans="1:13" ht="15">
      <c r="A83">
        <v>1784</v>
      </c>
      <c r="B83" s="2">
        <v>294</v>
      </c>
      <c r="C83" s="2"/>
      <c r="F83" s="2">
        <f t="shared" si="2"/>
        <v>1.729208328431949</v>
      </c>
      <c r="K83" s="37">
        <f>+'Silver conversion'!D91</f>
        <v>0.191</v>
      </c>
      <c r="M83" s="34">
        <f t="shared" si="3"/>
        <v>0.33027879073050226</v>
      </c>
    </row>
    <row r="84" spans="1:13" ht="15">
      <c r="A84">
        <v>1785</v>
      </c>
      <c r="B84" s="2">
        <v>264</v>
      </c>
      <c r="C84" s="2"/>
      <c r="F84" s="2">
        <f t="shared" si="2"/>
        <v>1.5527584990001175</v>
      </c>
      <c r="K84" s="37">
        <f>+'Silver conversion'!D92</f>
        <v>0.194</v>
      </c>
      <c r="M84" s="34">
        <f t="shared" si="3"/>
        <v>0.3012351488060228</v>
      </c>
    </row>
    <row r="85" spans="1:13" ht="15">
      <c r="A85">
        <v>1786</v>
      </c>
      <c r="B85" s="2">
        <v>264</v>
      </c>
      <c r="C85" s="2"/>
      <c r="F85" s="2">
        <f t="shared" si="2"/>
        <v>1.5527584990001175</v>
      </c>
      <c r="K85" s="37">
        <f>+'Silver conversion'!D93</f>
        <v>0.1915</v>
      </c>
      <c r="M85" s="34">
        <f t="shared" si="3"/>
        <v>0.2973532525585225</v>
      </c>
    </row>
    <row r="86" spans="1:13" ht="15">
      <c r="A86">
        <v>1787</v>
      </c>
      <c r="B86" s="2">
        <v>270.60869565217394</v>
      </c>
      <c r="C86" s="2"/>
      <c r="F86" s="2">
        <f t="shared" si="2"/>
        <v>1.5916286063532168</v>
      </c>
      <c r="K86" s="37">
        <f>+'Silver conversion'!D94</f>
        <v>0.1855</v>
      </c>
      <c r="M86" s="34">
        <f t="shared" si="3"/>
        <v>0.2952471064785217</v>
      </c>
    </row>
    <row r="87" spans="1:13" ht="15">
      <c r="A87">
        <v>1788</v>
      </c>
      <c r="B87" s="2">
        <v>297.3333333333333</v>
      </c>
      <c r="C87" s="2"/>
      <c r="F87" s="2">
        <f t="shared" si="2"/>
        <v>1.7488138650354859</v>
      </c>
      <c r="K87" s="37">
        <f>+'Silver conversion'!D95</f>
        <v>0.179</v>
      </c>
      <c r="M87" s="34">
        <f t="shared" si="3"/>
        <v>0.31303768184135194</v>
      </c>
    </row>
    <row r="88" spans="1:13" ht="15">
      <c r="A88">
        <v>1789</v>
      </c>
      <c r="B88" s="2">
        <v>304</v>
      </c>
      <c r="C88" s="2"/>
      <c r="F88" s="2">
        <f t="shared" si="2"/>
        <v>1.7880249382425595</v>
      </c>
      <c r="K88" s="37">
        <f>+'Silver conversion'!D96</f>
        <v>0.1685</v>
      </c>
      <c r="M88" s="34">
        <f t="shared" si="3"/>
        <v>0.3012822020938713</v>
      </c>
    </row>
    <row r="89" spans="1:13" ht="15">
      <c r="A89">
        <v>1790</v>
      </c>
      <c r="B89" s="2">
        <v>304</v>
      </c>
      <c r="C89" s="2"/>
      <c r="F89" s="2">
        <f t="shared" si="2"/>
        <v>1.7880249382425595</v>
      </c>
      <c r="K89" s="37">
        <f>+'Silver conversion'!D97</f>
        <v>0.1765</v>
      </c>
      <c r="M89" s="34">
        <f t="shared" si="3"/>
        <v>0.3155864015998117</v>
      </c>
    </row>
    <row r="90" spans="1:13" ht="15">
      <c r="A90">
        <v>1791</v>
      </c>
      <c r="B90" s="2">
        <v>303.1578947368421</v>
      </c>
      <c r="C90" s="2"/>
      <c r="F90" s="2">
        <f t="shared" si="2"/>
        <v>1.7830719605742975</v>
      </c>
      <c r="K90" s="37">
        <f>+'Silver conversion'!D98</f>
        <v>0.1905</v>
      </c>
      <c r="M90" s="34">
        <f t="shared" si="3"/>
        <v>0.3396752084894037</v>
      </c>
    </row>
    <row r="91" spans="1:13" ht="15">
      <c r="A91">
        <v>1792</v>
      </c>
      <c r="B91" s="2">
        <v>269.3333333333333</v>
      </c>
      <c r="C91" s="2"/>
      <c r="F91" s="2">
        <f t="shared" si="2"/>
        <v>1.5841273575657764</v>
      </c>
      <c r="K91" s="37">
        <f>+'Silver conversion'!D99</f>
        <v>0.192</v>
      </c>
      <c r="M91" s="34">
        <f t="shared" si="3"/>
        <v>0.3041524526526291</v>
      </c>
    </row>
    <row r="92" spans="1:13" ht="15">
      <c r="A92">
        <v>1793</v>
      </c>
      <c r="B92" s="2">
        <v>256</v>
      </c>
      <c r="C92" s="2"/>
      <c r="F92" s="2">
        <f t="shared" si="2"/>
        <v>1.5057052111516291</v>
      </c>
      <c r="K92" s="37">
        <f>+'Silver conversion'!D100</f>
        <v>0.1925</v>
      </c>
      <c r="M92" s="34">
        <f t="shared" si="3"/>
        <v>0.2898482531466886</v>
      </c>
    </row>
    <row r="93" spans="1:13" ht="15">
      <c r="A93">
        <v>1794</v>
      </c>
      <c r="B93" s="2">
        <v>291.36842105263156</v>
      </c>
      <c r="C93" s="2"/>
      <c r="F93" s="2">
        <f t="shared" si="2"/>
        <v>1.7137302732186304</v>
      </c>
      <c r="K93" s="37">
        <f>+'Silver conversion'!D101</f>
        <v>0.205</v>
      </c>
      <c r="M93" s="34">
        <f t="shared" si="3"/>
        <v>0.3513147060098192</v>
      </c>
    </row>
    <row r="94" spans="1:13" ht="15">
      <c r="A94">
        <v>1795</v>
      </c>
      <c r="B94" s="2">
        <v>322.1333333333333</v>
      </c>
      <c r="C94" s="2"/>
      <c r="F94" s="2">
        <f t="shared" si="2"/>
        <v>1.8946790573658</v>
      </c>
      <c r="K94" s="37">
        <f>+'Silver conversion'!D102</f>
        <v>0.218</v>
      </c>
      <c r="M94" s="34">
        <f t="shared" si="3"/>
        <v>0.4130400345057444</v>
      </c>
    </row>
    <row r="95" spans="1:13" ht="15">
      <c r="A95">
        <v>1796</v>
      </c>
      <c r="B95" s="2">
        <v>477.09090909090907</v>
      </c>
      <c r="C95" s="2"/>
      <c r="F95" s="2">
        <f t="shared" si="2"/>
        <v>2.806086984418945</v>
      </c>
      <c r="K95" s="37">
        <f>+'Silver conversion'!D103</f>
        <v>0.2175</v>
      </c>
      <c r="M95" s="34">
        <f t="shared" si="3"/>
        <v>0.6103239191111206</v>
      </c>
    </row>
    <row r="96" spans="1:13" ht="15">
      <c r="A96">
        <v>1797</v>
      </c>
      <c r="B96" s="2">
        <v>672</v>
      </c>
      <c r="C96" s="2"/>
      <c r="F96" s="2">
        <f t="shared" si="2"/>
        <v>3.9524761792730265</v>
      </c>
      <c r="K96" s="37">
        <f>+'Silver conversion'!D104</f>
        <v>0.2135</v>
      </c>
      <c r="M96" s="34">
        <f t="shared" si="3"/>
        <v>0.8438536642747911</v>
      </c>
    </row>
    <row r="97" spans="1:13" ht="15">
      <c r="A97">
        <v>1798</v>
      </c>
      <c r="B97" s="2">
        <v>672</v>
      </c>
      <c r="C97" s="2"/>
      <c r="F97" s="2">
        <f t="shared" si="2"/>
        <v>3.9524761792730265</v>
      </c>
      <c r="K97" s="37">
        <f>+'Silver conversion'!D105</f>
        <v>0.212</v>
      </c>
      <c r="M97" s="34">
        <f t="shared" si="3"/>
        <v>0.8379249500058816</v>
      </c>
    </row>
    <row r="98" spans="1:13" ht="15">
      <c r="A98">
        <v>1799</v>
      </c>
      <c r="B98" s="2">
        <v>672</v>
      </c>
      <c r="C98" s="2"/>
      <c r="F98" s="2">
        <f t="shared" si="2"/>
        <v>3.9524761792730265</v>
      </c>
      <c r="K98" s="37">
        <f>+'Silver conversion'!D106</f>
        <v>0.2025</v>
      </c>
      <c r="M98" s="34">
        <f t="shared" si="3"/>
        <v>0.8003764263027879</v>
      </c>
    </row>
    <row r="99" spans="1:13" ht="15">
      <c r="A99">
        <v>1800</v>
      </c>
      <c r="B99" s="2">
        <v>672</v>
      </c>
      <c r="C99" s="2"/>
      <c r="F99" s="2">
        <f t="shared" si="2"/>
        <v>3.9524761792730265</v>
      </c>
      <c r="K99" s="37">
        <f>+'Silver conversion'!D107</f>
        <v>0.199</v>
      </c>
      <c r="M99" s="34">
        <f t="shared" si="3"/>
        <v>0.7865427596753323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1"/>
  <sheetViews>
    <sheetView showZeros="0" workbookViewId="0" topLeftCell="A1">
      <pane xSplit="7300" ySplit="4100" topLeftCell="C13" activePane="topLeft" state="split"/>
      <selection pane="topLeft" activeCell="E10" sqref="E10"/>
      <selection pane="topRight" activeCell="D12" sqref="D12"/>
      <selection pane="bottomLeft" activeCell="A11" sqref="A11"/>
      <selection pane="bottomRight" activeCell="C13" sqref="C13"/>
    </sheetView>
  </sheetViews>
  <sheetFormatPr defaultColWidth="11.00390625" defaultRowHeight="15.75"/>
  <cols>
    <col min="1" max="1" width="13.375" style="0" customWidth="1"/>
    <col min="2" max="15" width="8.625" style="0" customWidth="1"/>
    <col min="16" max="20" width="11.00390625" style="0" customWidth="1"/>
    <col min="21" max="16384" width="8.625" style="0" customWidth="1"/>
  </cols>
  <sheetData>
    <row r="1" spans="1:3" ht="15">
      <c r="A1" s="14" t="s">
        <v>14</v>
      </c>
      <c r="B1" s="15"/>
      <c r="C1" s="13" t="s">
        <v>16</v>
      </c>
    </row>
    <row r="2" spans="1:3" ht="15">
      <c r="A2" s="16" t="s">
        <v>15</v>
      </c>
      <c r="B2" s="17"/>
      <c r="C2" s="20" t="s">
        <v>17</v>
      </c>
    </row>
    <row r="3" ht="15">
      <c r="C3" t="s">
        <v>54</v>
      </c>
    </row>
    <row r="4" ht="15">
      <c r="C4" t="s">
        <v>97</v>
      </c>
    </row>
    <row r="5" ht="15">
      <c r="C5" t="s">
        <v>89</v>
      </c>
    </row>
    <row r="6" ht="15">
      <c r="C6" t="s">
        <v>90</v>
      </c>
    </row>
    <row r="7" ht="15">
      <c r="C7" t="s">
        <v>91</v>
      </c>
    </row>
    <row r="9" spans="2:16" ht="15">
      <c r="B9" s="29" t="s">
        <v>134</v>
      </c>
      <c r="H9" s="29" t="s">
        <v>135</v>
      </c>
      <c r="P9" s="28" t="s">
        <v>136</v>
      </c>
    </row>
    <row r="10" spans="1:20" ht="15">
      <c r="A10" s="21" t="s">
        <v>18</v>
      </c>
      <c r="B10" s="23" t="s">
        <v>92</v>
      </c>
      <c r="C10" s="23" t="s">
        <v>93</v>
      </c>
      <c r="D10" s="23" t="s">
        <v>94</v>
      </c>
      <c r="E10" s="23" t="s">
        <v>95</v>
      </c>
      <c r="F10" s="23" t="s">
        <v>96</v>
      </c>
      <c r="H10" s="23" t="s">
        <v>92</v>
      </c>
      <c r="I10" s="23" t="s">
        <v>93</v>
      </c>
      <c r="J10" s="23" t="s">
        <v>94</v>
      </c>
      <c r="K10" s="23" t="s">
        <v>95</v>
      </c>
      <c r="L10" s="23" t="s">
        <v>96</v>
      </c>
      <c r="M10" s="23"/>
      <c r="N10" s="43" t="s">
        <v>52</v>
      </c>
      <c r="P10" s="23" t="s">
        <v>92</v>
      </c>
      <c r="Q10" s="23" t="s">
        <v>93</v>
      </c>
      <c r="R10" s="23" t="s">
        <v>94</v>
      </c>
      <c r="S10" s="23" t="s">
        <v>95</v>
      </c>
      <c r="T10" s="23" t="s">
        <v>96</v>
      </c>
    </row>
    <row r="11" spans="1:20" ht="15">
      <c r="A11" s="21" t="s">
        <v>19</v>
      </c>
      <c r="B11" s="23" t="s">
        <v>21</v>
      </c>
      <c r="C11" s="23" t="s">
        <v>21</v>
      </c>
      <c r="D11" s="23" t="s">
        <v>25</v>
      </c>
      <c r="E11" s="23" t="s">
        <v>25</v>
      </c>
      <c r="F11" s="23" t="s">
        <v>23</v>
      </c>
      <c r="H11" s="23" t="s">
        <v>143</v>
      </c>
      <c r="I11" s="23" t="s">
        <v>143</v>
      </c>
      <c r="J11" s="36" t="s">
        <v>25</v>
      </c>
      <c r="K11" s="36" t="s">
        <v>25</v>
      </c>
      <c r="L11" s="23" t="s">
        <v>30</v>
      </c>
      <c r="M11" s="23"/>
      <c r="N11" s="43" t="s">
        <v>53</v>
      </c>
      <c r="P11" s="23" t="s">
        <v>143</v>
      </c>
      <c r="Q11" s="23" t="s">
        <v>143</v>
      </c>
      <c r="R11" s="36" t="s">
        <v>25</v>
      </c>
      <c r="S11" s="36" t="s">
        <v>25</v>
      </c>
      <c r="T11" s="23" t="s">
        <v>30</v>
      </c>
    </row>
    <row r="12" spans="1:20" ht="15">
      <c r="A12" s="21" t="s">
        <v>20</v>
      </c>
      <c r="B12" s="23" t="s">
        <v>22</v>
      </c>
      <c r="C12" s="23" t="s">
        <v>22</v>
      </c>
      <c r="D12" s="23" t="s">
        <v>22</v>
      </c>
      <c r="E12" s="23" t="s">
        <v>22</v>
      </c>
      <c r="F12" s="23" t="s">
        <v>22</v>
      </c>
      <c r="H12" s="23" t="s">
        <v>22</v>
      </c>
      <c r="I12" s="23" t="s">
        <v>22</v>
      </c>
      <c r="J12" s="23" t="s">
        <v>22</v>
      </c>
      <c r="K12" s="23" t="s">
        <v>22</v>
      </c>
      <c r="L12" s="23" t="s">
        <v>22</v>
      </c>
      <c r="M12" s="23"/>
      <c r="N12" s="23" t="s">
        <v>22</v>
      </c>
      <c r="P12" s="23" t="s">
        <v>52</v>
      </c>
      <c r="Q12" s="23" t="s">
        <v>52</v>
      </c>
      <c r="R12" s="23" t="s">
        <v>52</v>
      </c>
      <c r="S12" s="23" t="s">
        <v>52</v>
      </c>
      <c r="T12" s="23" t="s">
        <v>52</v>
      </c>
    </row>
    <row r="13" spans="1:20" ht="15">
      <c r="A13">
        <v>1712</v>
      </c>
      <c r="B13" s="2"/>
      <c r="C13" s="2">
        <v>20</v>
      </c>
      <c r="D13" s="2">
        <v>100</v>
      </c>
      <c r="E13" s="2"/>
      <c r="F13" s="2"/>
      <c r="G13" s="2"/>
      <c r="H13" s="34">
        <f>+B13/115.9</f>
        <v>0</v>
      </c>
      <c r="I13" s="34">
        <f>+C13/139.1</f>
        <v>0.14378145219266716</v>
      </c>
      <c r="J13" s="34"/>
      <c r="K13" s="34"/>
      <c r="L13" s="34">
        <f>+F13/8</f>
        <v>0</v>
      </c>
      <c r="M13" s="34"/>
      <c r="N13" s="37">
        <f>+'Silver conversion'!D19</f>
        <v>0.236</v>
      </c>
      <c r="P13" s="34">
        <f>+H13*$N13</f>
        <v>0</v>
      </c>
      <c r="Q13" s="34">
        <f>+I13*$N13</f>
        <v>0.03393242271746945</v>
      </c>
      <c r="R13" s="34">
        <f>+J13*$N13</f>
        <v>0</v>
      </c>
      <c r="S13" s="34">
        <f>+K13*$N13</f>
        <v>0</v>
      </c>
      <c r="T13" s="34">
        <f>+L13*$N13</f>
        <v>0</v>
      </c>
    </row>
    <row r="14" spans="1:20" ht="15">
      <c r="A14">
        <v>1713</v>
      </c>
      <c r="B14" s="2"/>
      <c r="C14" s="2"/>
      <c r="D14" s="2"/>
      <c r="E14" s="2"/>
      <c r="F14" s="2"/>
      <c r="G14" s="2"/>
      <c r="H14" s="34">
        <f aca="true" t="shared" si="0" ref="H14:H77">+B14/115.9</f>
        <v>0</v>
      </c>
      <c r="I14" s="34">
        <f aca="true" t="shared" si="1" ref="I14:I77">+C14/139.1</f>
        <v>0</v>
      </c>
      <c r="J14" s="34"/>
      <c r="K14" s="34"/>
      <c r="L14" s="34">
        <f aca="true" t="shared" si="2" ref="L14:L77">+F14/8</f>
        <v>0</v>
      </c>
      <c r="M14" s="34"/>
      <c r="N14" s="37">
        <f>+'Silver conversion'!D20</f>
        <v>0.23</v>
      </c>
      <c r="P14" s="34">
        <f aca="true" t="shared" si="3" ref="P14:P77">+H14*$N14</f>
        <v>0</v>
      </c>
      <c r="Q14" s="34">
        <f aca="true" t="shared" si="4" ref="Q14:Q77">+I14*$N14</f>
        <v>0</v>
      </c>
      <c r="R14" s="34">
        <f aca="true" t="shared" si="5" ref="R14:R77">+J14*$N14</f>
        <v>0</v>
      </c>
      <c r="S14" s="34">
        <f aca="true" t="shared" si="6" ref="S14:S77">+K14*$N14</f>
        <v>0</v>
      </c>
      <c r="T14" s="34">
        <f aca="true" t="shared" si="7" ref="T14:T77">+L14*$N14</f>
        <v>0</v>
      </c>
    </row>
    <row r="15" spans="1:20" ht="15">
      <c r="A15">
        <v>1714</v>
      </c>
      <c r="B15" s="2"/>
      <c r="C15" s="2">
        <v>24</v>
      </c>
      <c r="D15" s="2">
        <v>80</v>
      </c>
      <c r="E15" s="2">
        <v>48</v>
      </c>
      <c r="F15" s="2">
        <v>192</v>
      </c>
      <c r="G15" s="2"/>
      <c r="H15" s="34">
        <f t="shared" si="0"/>
        <v>0</v>
      </c>
      <c r="I15" s="34">
        <f t="shared" si="1"/>
        <v>0.17253774263120059</v>
      </c>
      <c r="J15" s="34"/>
      <c r="K15" s="34"/>
      <c r="L15" s="34">
        <f t="shared" si="2"/>
        <v>24</v>
      </c>
      <c r="M15" s="34"/>
      <c r="N15" s="37">
        <f>+'Silver conversion'!D21</f>
        <v>0.2315</v>
      </c>
      <c r="P15" s="34">
        <f t="shared" si="3"/>
        <v>0</v>
      </c>
      <c r="Q15" s="34">
        <f t="shared" si="4"/>
        <v>0.039942487419122936</v>
      </c>
      <c r="R15" s="34">
        <f t="shared" si="5"/>
        <v>0</v>
      </c>
      <c r="S15" s="34">
        <f t="shared" si="6"/>
        <v>0</v>
      </c>
      <c r="T15" s="34">
        <f t="shared" si="7"/>
        <v>5.556</v>
      </c>
    </row>
    <row r="16" spans="1:20" ht="15">
      <c r="A16">
        <v>1715</v>
      </c>
      <c r="B16" s="2"/>
      <c r="C16" s="2"/>
      <c r="D16" s="2"/>
      <c r="E16" s="2"/>
      <c r="F16" s="2"/>
      <c r="G16" s="2"/>
      <c r="H16" s="34">
        <f t="shared" si="0"/>
        <v>0</v>
      </c>
      <c r="I16" s="34">
        <f t="shared" si="1"/>
        <v>0</v>
      </c>
      <c r="J16" s="34"/>
      <c r="K16" s="34"/>
      <c r="L16" s="34">
        <f t="shared" si="2"/>
        <v>0</v>
      </c>
      <c r="M16" s="34"/>
      <c r="N16" s="37">
        <f>+'Silver conversion'!D22</f>
        <v>0.23</v>
      </c>
      <c r="P16" s="34">
        <f t="shared" si="3"/>
        <v>0</v>
      </c>
      <c r="Q16" s="34">
        <f t="shared" si="4"/>
        <v>0</v>
      </c>
      <c r="R16" s="34">
        <f t="shared" si="5"/>
        <v>0</v>
      </c>
      <c r="S16" s="34">
        <f t="shared" si="6"/>
        <v>0</v>
      </c>
      <c r="T16" s="34">
        <f t="shared" si="7"/>
        <v>0</v>
      </c>
    </row>
    <row r="17" spans="1:20" ht="15">
      <c r="A17">
        <v>1716</v>
      </c>
      <c r="B17" s="2"/>
      <c r="C17" s="2"/>
      <c r="D17" s="2"/>
      <c r="E17" s="2"/>
      <c r="F17" s="2"/>
      <c r="G17" s="2"/>
      <c r="H17" s="34">
        <f t="shared" si="0"/>
        <v>0</v>
      </c>
      <c r="I17" s="34">
        <f t="shared" si="1"/>
        <v>0</v>
      </c>
      <c r="J17" s="34"/>
      <c r="K17" s="34"/>
      <c r="L17" s="34">
        <f t="shared" si="2"/>
        <v>0</v>
      </c>
      <c r="M17" s="34"/>
      <c r="N17" s="37">
        <f>+'Silver conversion'!D23</f>
        <v>0.2285</v>
      </c>
      <c r="P17" s="34">
        <f t="shared" si="3"/>
        <v>0</v>
      </c>
      <c r="Q17" s="34">
        <f t="shared" si="4"/>
        <v>0</v>
      </c>
      <c r="R17" s="34">
        <f t="shared" si="5"/>
        <v>0</v>
      </c>
      <c r="S17" s="34">
        <f t="shared" si="6"/>
        <v>0</v>
      </c>
      <c r="T17" s="34">
        <f t="shared" si="7"/>
        <v>0</v>
      </c>
    </row>
    <row r="18" spans="1:20" ht="15">
      <c r="A18">
        <v>1717</v>
      </c>
      <c r="B18" s="2"/>
      <c r="C18" s="2"/>
      <c r="D18" s="2"/>
      <c r="E18" s="2"/>
      <c r="F18" s="2"/>
      <c r="G18" s="2"/>
      <c r="H18" s="34">
        <f t="shared" si="0"/>
        <v>0</v>
      </c>
      <c r="I18" s="34">
        <f t="shared" si="1"/>
        <v>0</v>
      </c>
      <c r="J18" s="34"/>
      <c r="K18" s="34"/>
      <c r="L18" s="34">
        <f t="shared" si="2"/>
        <v>0</v>
      </c>
      <c r="M18" s="34"/>
      <c r="N18" s="37">
        <f>+'Silver conversion'!D24</f>
        <v>0.227</v>
      </c>
      <c r="P18" s="34">
        <f t="shared" si="3"/>
        <v>0</v>
      </c>
      <c r="Q18" s="34">
        <f t="shared" si="4"/>
        <v>0</v>
      </c>
      <c r="R18" s="34">
        <f t="shared" si="5"/>
        <v>0</v>
      </c>
      <c r="S18" s="34">
        <f t="shared" si="6"/>
        <v>0</v>
      </c>
      <c r="T18" s="34">
        <f t="shared" si="7"/>
        <v>0</v>
      </c>
    </row>
    <row r="19" spans="1:20" ht="15">
      <c r="A19">
        <v>1718</v>
      </c>
      <c r="B19" s="2"/>
      <c r="C19" s="2"/>
      <c r="D19" s="2"/>
      <c r="E19" s="2"/>
      <c r="F19" s="2"/>
      <c r="G19" s="2"/>
      <c r="H19" s="34">
        <f t="shared" si="0"/>
        <v>0</v>
      </c>
      <c r="I19" s="34">
        <f t="shared" si="1"/>
        <v>0</v>
      </c>
      <c r="J19" s="34"/>
      <c r="K19" s="34"/>
      <c r="L19" s="34">
        <f t="shared" si="2"/>
        <v>0</v>
      </c>
      <c r="M19" s="34"/>
      <c r="N19" s="37">
        <f>+'Silver conversion'!D25</f>
        <v>0.227</v>
      </c>
      <c r="P19" s="34">
        <f t="shared" si="3"/>
        <v>0</v>
      </c>
      <c r="Q19" s="34">
        <f t="shared" si="4"/>
        <v>0</v>
      </c>
      <c r="R19" s="34">
        <f t="shared" si="5"/>
        <v>0</v>
      </c>
      <c r="S19" s="34">
        <f t="shared" si="6"/>
        <v>0</v>
      </c>
      <c r="T19" s="34">
        <f t="shared" si="7"/>
        <v>0</v>
      </c>
    </row>
    <row r="20" spans="1:20" ht="15">
      <c r="A20">
        <v>1719</v>
      </c>
      <c r="B20" s="2"/>
      <c r="C20" s="2"/>
      <c r="D20" s="2"/>
      <c r="E20" s="2"/>
      <c r="F20" s="2"/>
      <c r="G20" s="2"/>
      <c r="H20" s="34">
        <f t="shared" si="0"/>
        <v>0</v>
      </c>
      <c r="I20" s="34">
        <f t="shared" si="1"/>
        <v>0</v>
      </c>
      <c r="J20" s="34"/>
      <c r="K20" s="34"/>
      <c r="L20" s="34">
        <f t="shared" si="2"/>
        <v>0</v>
      </c>
      <c r="M20" s="34"/>
      <c r="N20" s="37">
        <f>+'Silver conversion'!D26</f>
        <v>0.228</v>
      </c>
      <c r="P20" s="34">
        <f t="shared" si="3"/>
        <v>0</v>
      </c>
      <c r="Q20" s="34">
        <f t="shared" si="4"/>
        <v>0</v>
      </c>
      <c r="R20" s="34">
        <f t="shared" si="5"/>
        <v>0</v>
      </c>
      <c r="S20" s="34">
        <f t="shared" si="6"/>
        <v>0</v>
      </c>
      <c r="T20" s="34">
        <f t="shared" si="7"/>
        <v>0</v>
      </c>
    </row>
    <row r="21" spans="1:20" ht="15">
      <c r="A21">
        <v>1720</v>
      </c>
      <c r="B21" s="2"/>
      <c r="C21" s="2"/>
      <c r="D21" s="2"/>
      <c r="E21" s="2"/>
      <c r="F21" s="2"/>
      <c r="G21" s="2"/>
      <c r="H21" s="34">
        <f t="shared" si="0"/>
        <v>0</v>
      </c>
      <c r="I21" s="34">
        <f t="shared" si="1"/>
        <v>0</v>
      </c>
      <c r="J21" s="34"/>
      <c r="K21" s="34"/>
      <c r="L21" s="34">
        <f t="shared" si="2"/>
        <v>0</v>
      </c>
      <c r="M21" s="34"/>
      <c r="N21" s="37">
        <f>+'Silver conversion'!D27</f>
        <v>0.228</v>
      </c>
      <c r="P21" s="34">
        <f t="shared" si="3"/>
        <v>0</v>
      </c>
      <c r="Q21" s="34">
        <f t="shared" si="4"/>
        <v>0</v>
      </c>
      <c r="R21" s="34">
        <f t="shared" si="5"/>
        <v>0</v>
      </c>
      <c r="S21" s="34">
        <f t="shared" si="6"/>
        <v>0</v>
      </c>
      <c r="T21" s="34">
        <f t="shared" si="7"/>
        <v>0</v>
      </c>
    </row>
    <row r="22" spans="1:20" ht="15">
      <c r="A22">
        <v>1721</v>
      </c>
      <c r="B22" s="2"/>
      <c r="C22" s="2"/>
      <c r="D22" s="2"/>
      <c r="E22" s="2"/>
      <c r="F22" s="2"/>
      <c r="G22" s="2"/>
      <c r="H22" s="34">
        <f t="shared" si="0"/>
        <v>0</v>
      </c>
      <c r="I22" s="34">
        <f t="shared" si="1"/>
        <v>0</v>
      </c>
      <c r="J22" s="34"/>
      <c r="K22" s="34"/>
      <c r="L22" s="34">
        <f t="shared" si="2"/>
        <v>0</v>
      </c>
      <c r="M22" s="34"/>
      <c r="N22" s="37">
        <f>+'Silver conversion'!D28</f>
        <v>0.228</v>
      </c>
      <c r="P22" s="34">
        <f t="shared" si="3"/>
        <v>0</v>
      </c>
      <c r="Q22" s="34">
        <f t="shared" si="4"/>
        <v>0</v>
      </c>
      <c r="R22" s="34">
        <f t="shared" si="5"/>
        <v>0</v>
      </c>
      <c r="S22" s="34">
        <f t="shared" si="6"/>
        <v>0</v>
      </c>
      <c r="T22" s="34">
        <f t="shared" si="7"/>
        <v>0</v>
      </c>
    </row>
    <row r="23" spans="1:20" ht="15">
      <c r="A23">
        <v>1722</v>
      </c>
      <c r="B23" s="2"/>
      <c r="C23" s="2"/>
      <c r="D23" s="2"/>
      <c r="E23" s="2"/>
      <c r="F23" s="2"/>
      <c r="G23" s="2"/>
      <c r="H23" s="34">
        <f t="shared" si="0"/>
        <v>0</v>
      </c>
      <c r="I23" s="34">
        <f t="shared" si="1"/>
        <v>0</v>
      </c>
      <c r="J23" s="34"/>
      <c r="K23" s="34"/>
      <c r="L23" s="34">
        <f t="shared" si="2"/>
        <v>0</v>
      </c>
      <c r="M23" s="34"/>
      <c r="N23" s="37">
        <f>+'Silver conversion'!D29</f>
        <v>0.2025</v>
      </c>
      <c r="P23" s="34">
        <f t="shared" si="3"/>
        <v>0</v>
      </c>
      <c r="Q23" s="34">
        <f t="shared" si="4"/>
        <v>0</v>
      </c>
      <c r="R23" s="34">
        <f t="shared" si="5"/>
        <v>0</v>
      </c>
      <c r="S23" s="34">
        <f t="shared" si="6"/>
        <v>0</v>
      </c>
      <c r="T23" s="34">
        <f t="shared" si="7"/>
        <v>0</v>
      </c>
    </row>
    <row r="24" spans="1:20" ht="15">
      <c r="A24">
        <v>1723</v>
      </c>
      <c r="B24" s="2"/>
      <c r="C24" s="2">
        <v>22.8</v>
      </c>
      <c r="D24" s="2"/>
      <c r="E24" s="2">
        <v>58.4</v>
      </c>
      <c r="F24" s="2">
        <v>152</v>
      </c>
      <c r="G24" s="2"/>
      <c r="H24" s="34">
        <f t="shared" si="0"/>
        <v>0</v>
      </c>
      <c r="I24" s="34">
        <f t="shared" si="1"/>
        <v>0.16391085549964055</v>
      </c>
      <c r="J24" s="34"/>
      <c r="K24" s="34"/>
      <c r="L24" s="34">
        <f t="shared" si="2"/>
        <v>19</v>
      </c>
      <c r="M24" s="34"/>
      <c r="N24" s="37">
        <f>+'Silver conversion'!D30</f>
        <v>0.2015</v>
      </c>
      <c r="P24" s="34">
        <f t="shared" si="3"/>
        <v>0</v>
      </c>
      <c r="Q24" s="34">
        <f t="shared" si="4"/>
        <v>0.03302803738317757</v>
      </c>
      <c r="R24" s="34">
        <f t="shared" si="5"/>
        <v>0</v>
      </c>
      <c r="S24" s="34">
        <f t="shared" si="6"/>
        <v>0</v>
      </c>
      <c r="T24" s="34">
        <f t="shared" si="7"/>
        <v>3.8285</v>
      </c>
    </row>
    <row r="25" spans="1:20" ht="15">
      <c r="A25">
        <v>1724</v>
      </c>
      <c r="B25" s="2"/>
      <c r="C25" s="2">
        <v>24</v>
      </c>
      <c r="D25" s="2"/>
      <c r="E25" s="2">
        <v>68</v>
      </c>
      <c r="F25" s="2">
        <v>158</v>
      </c>
      <c r="G25" s="2"/>
      <c r="H25" s="34">
        <f t="shared" si="0"/>
        <v>0</v>
      </c>
      <c r="I25" s="34">
        <f t="shared" si="1"/>
        <v>0.17253774263120059</v>
      </c>
      <c r="J25" s="34"/>
      <c r="K25" s="34"/>
      <c r="L25" s="34">
        <f t="shared" si="2"/>
        <v>19.75</v>
      </c>
      <c r="M25" s="34"/>
      <c r="N25" s="37">
        <f>+'Silver conversion'!D31</f>
        <v>0.2</v>
      </c>
      <c r="O25" s="2"/>
      <c r="P25" s="34">
        <f t="shared" si="3"/>
        <v>0</v>
      </c>
      <c r="Q25" s="34">
        <f t="shared" si="4"/>
        <v>0.03450754852624012</v>
      </c>
      <c r="R25" s="34">
        <f t="shared" si="5"/>
        <v>0</v>
      </c>
      <c r="S25" s="34">
        <f t="shared" si="6"/>
        <v>0</v>
      </c>
      <c r="T25" s="34">
        <f t="shared" si="7"/>
        <v>3.95</v>
      </c>
    </row>
    <row r="26" spans="1:20" ht="15">
      <c r="A26">
        <v>1725</v>
      </c>
      <c r="B26" s="2"/>
      <c r="C26" s="2">
        <v>24</v>
      </c>
      <c r="D26" s="2"/>
      <c r="E26" s="2">
        <v>59.5</v>
      </c>
      <c r="F26" s="2">
        <v>136</v>
      </c>
      <c r="G26" s="2"/>
      <c r="H26" s="34">
        <f t="shared" si="0"/>
        <v>0</v>
      </c>
      <c r="I26" s="34">
        <f t="shared" si="1"/>
        <v>0.17253774263120059</v>
      </c>
      <c r="J26" s="34"/>
      <c r="K26" s="34"/>
      <c r="L26" s="34">
        <f t="shared" si="2"/>
        <v>17</v>
      </c>
      <c r="M26" s="34"/>
      <c r="N26" s="37">
        <f>+'Silver conversion'!D32</f>
        <v>0.1975</v>
      </c>
      <c r="O26" s="2"/>
      <c r="P26" s="34">
        <f t="shared" si="3"/>
        <v>0</v>
      </c>
      <c r="Q26" s="34">
        <f t="shared" si="4"/>
        <v>0.034076204169662117</v>
      </c>
      <c r="R26" s="34">
        <f t="shared" si="5"/>
        <v>0</v>
      </c>
      <c r="S26" s="34">
        <f t="shared" si="6"/>
        <v>0</v>
      </c>
      <c r="T26" s="34">
        <f t="shared" si="7"/>
        <v>3.3575</v>
      </c>
    </row>
    <row r="27" spans="1:20" ht="15">
      <c r="A27">
        <v>1726</v>
      </c>
      <c r="B27" s="2"/>
      <c r="C27" s="2">
        <v>24.88888888888889</v>
      </c>
      <c r="D27" s="2"/>
      <c r="E27" s="2">
        <v>64.44444444444444</v>
      </c>
      <c r="F27" s="2">
        <v>122.66666666666667</v>
      </c>
      <c r="G27" s="2"/>
      <c r="H27" s="34">
        <f t="shared" si="0"/>
        <v>0</v>
      </c>
      <c r="I27" s="34">
        <f t="shared" si="1"/>
        <v>0.17892802939531913</v>
      </c>
      <c r="J27" s="34"/>
      <c r="K27" s="34"/>
      <c r="L27" s="34">
        <f t="shared" si="2"/>
        <v>15.333333333333334</v>
      </c>
      <c r="M27" s="34"/>
      <c r="N27" s="37">
        <f>+'Silver conversion'!D33</f>
        <v>0.2095</v>
      </c>
      <c r="O27" s="2"/>
      <c r="P27" s="34">
        <f t="shared" si="3"/>
        <v>0</v>
      </c>
      <c r="Q27" s="34">
        <f t="shared" si="4"/>
        <v>0.037485422158319355</v>
      </c>
      <c r="R27" s="34">
        <f t="shared" si="5"/>
        <v>0</v>
      </c>
      <c r="S27" s="34">
        <f t="shared" si="6"/>
        <v>0</v>
      </c>
      <c r="T27" s="34">
        <f t="shared" si="7"/>
        <v>3.2123333333333335</v>
      </c>
    </row>
    <row r="28" spans="1:20" ht="15">
      <c r="A28">
        <v>1727</v>
      </c>
      <c r="B28" s="2"/>
      <c r="C28" s="2">
        <v>22.285714285714285</v>
      </c>
      <c r="D28" s="2"/>
      <c r="E28" s="2">
        <v>61.42857142857143</v>
      </c>
      <c r="F28" s="2">
        <v>112</v>
      </c>
      <c r="G28" s="2"/>
      <c r="H28" s="34">
        <f t="shared" si="0"/>
        <v>0</v>
      </c>
      <c r="I28" s="34">
        <f t="shared" si="1"/>
        <v>0.1602136181575434</v>
      </c>
      <c r="J28" s="34"/>
      <c r="K28" s="34"/>
      <c r="L28" s="34">
        <f t="shared" si="2"/>
        <v>14</v>
      </c>
      <c r="M28" s="34"/>
      <c r="N28" s="37">
        <f>+'Silver conversion'!D34</f>
        <v>0.2195</v>
      </c>
      <c r="O28" s="2"/>
      <c r="P28" s="34">
        <f t="shared" si="3"/>
        <v>0</v>
      </c>
      <c r="Q28" s="34">
        <f t="shared" si="4"/>
        <v>0.03516688918558077</v>
      </c>
      <c r="R28" s="34">
        <f t="shared" si="5"/>
        <v>0</v>
      </c>
      <c r="S28" s="34">
        <f t="shared" si="6"/>
        <v>0</v>
      </c>
      <c r="T28" s="34">
        <f t="shared" si="7"/>
        <v>3.073</v>
      </c>
    </row>
    <row r="29" spans="1:20" ht="15">
      <c r="A29">
        <v>1728</v>
      </c>
      <c r="B29" s="2"/>
      <c r="C29" s="2">
        <v>26</v>
      </c>
      <c r="D29" s="2"/>
      <c r="E29" s="2">
        <v>68</v>
      </c>
      <c r="F29" s="2">
        <v>104</v>
      </c>
      <c r="G29" s="2"/>
      <c r="H29" s="34">
        <f t="shared" si="0"/>
        <v>0</v>
      </c>
      <c r="I29" s="34">
        <f t="shared" si="1"/>
        <v>0.1869158878504673</v>
      </c>
      <c r="J29" s="34"/>
      <c r="K29" s="34"/>
      <c r="L29" s="34">
        <f t="shared" si="2"/>
        <v>13</v>
      </c>
      <c r="M29" s="34"/>
      <c r="N29" s="37">
        <f>+'Silver conversion'!D35</f>
        <v>0.223</v>
      </c>
      <c r="P29" s="34">
        <f t="shared" si="3"/>
        <v>0</v>
      </c>
      <c r="Q29" s="34">
        <f t="shared" si="4"/>
        <v>0.04168224299065421</v>
      </c>
      <c r="R29" s="34">
        <f t="shared" si="5"/>
        <v>0</v>
      </c>
      <c r="S29" s="34">
        <f t="shared" si="6"/>
        <v>0</v>
      </c>
      <c r="T29" s="34">
        <f t="shared" si="7"/>
        <v>2.899</v>
      </c>
    </row>
    <row r="30" spans="1:20" ht="15">
      <c r="A30">
        <v>1729</v>
      </c>
      <c r="B30" s="2"/>
      <c r="C30" s="2"/>
      <c r="D30" s="2"/>
      <c r="E30" s="2"/>
      <c r="F30" s="2"/>
      <c r="G30" s="2"/>
      <c r="H30" s="34">
        <f t="shared" si="0"/>
        <v>0</v>
      </c>
      <c r="I30" s="34">
        <f t="shared" si="1"/>
        <v>0</v>
      </c>
      <c r="J30" s="34"/>
      <c r="K30" s="34"/>
      <c r="L30" s="34">
        <f t="shared" si="2"/>
        <v>0</v>
      </c>
      <c r="M30" s="34"/>
      <c r="N30" s="37">
        <f>+'Silver conversion'!D36</f>
        <v>0.223</v>
      </c>
      <c r="P30" s="34">
        <f t="shared" si="3"/>
        <v>0</v>
      </c>
      <c r="Q30" s="34">
        <f t="shared" si="4"/>
        <v>0</v>
      </c>
      <c r="R30" s="34">
        <f t="shared" si="5"/>
        <v>0</v>
      </c>
      <c r="S30" s="34">
        <f t="shared" si="6"/>
        <v>0</v>
      </c>
      <c r="T30" s="34">
        <f t="shared" si="7"/>
        <v>0</v>
      </c>
    </row>
    <row r="31" spans="1:20" ht="15">
      <c r="A31">
        <v>1730</v>
      </c>
      <c r="B31" s="2"/>
      <c r="C31" s="2">
        <v>28</v>
      </c>
      <c r="D31" s="2">
        <v>80</v>
      </c>
      <c r="E31" s="2">
        <v>64</v>
      </c>
      <c r="F31" s="2">
        <v>152</v>
      </c>
      <c r="G31" s="2"/>
      <c r="H31" s="34">
        <f t="shared" si="0"/>
        <v>0</v>
      </c>
      <c r="I31" s="34">
        <f t="shared" si="1"/>
        <v>0.201294033069734</v>
      </c>
      <c r="J31" s="34"/>
      <c r="K31" s="34"/>
      <c r="L31" s="34">
        <f t="shared" si="2"/>
        <v>19</v>
      </c>
      <c r="M31" s="34"/>
      <c r="N31" s="37">
        <f>+'Silver conversion'!D37</f>
        <v>0.2205</v>
      </c>
      <c r="P31" s="34">
        <f t="shared" si="3"/>
        <v>0</v>
      </c>
      <c r="Q31" s="34">
        <f t="shared" si="4"/>
        <v>0.04438533429187635</v>
      </c>
      <c r="R31" s="34">
        <f t="shared" si="5"/>
        <v>0</v>
      </c>
      <c r="S31" s="34">
        <f t="shared" si="6"/>
        <v>0</v>
      </c>
      <c r="T31" s="34">
        <f t="shared" si="7"/>
        <v>4.1895</v>
      </c>
    </row>
    <row r="32" spans="1:30" ht="15">
      <c r="A32">
        <v>1731</v>
      </c>
      <c r="B32" s="2"/>
      <c r="C32" s="2">
        <v>25.473684210526315</v>
      </c>
      <c r="D32" s="2">
        <v>65.47368421052632</v>
      </c>
      <c r="E32" s="2">
        <v>52.421052631578945</v>
      </c>
      <c r="F32" s="2">
        <v>140.1904761904762</v>
      </c>
      <c r="G32" s="2"/>
      <c r="H32" s="34">
        <f t="shared" si="0"/>
        <v>0</v>
      </c>
      <c r="I32" s="34">
        <f t="shared" si="1"/>
        <v>0.18313216542434446</v>
      </c>
      <c r="J32" s="34"/>
      <c r="K32" s="34"/>
      <c r="L32" s="34">
        <f t="shared" si="2"/>
        <v>17.523809523809526</v>
      </c>
      <c r="M32" s="34"/>
      <c r="N32" s="37">
        <f>+'Silver conversion'!D38</f>
        <v>0.222</v>
      </c>
      <c r="O32" s="2"/>
      <c r="P32" s="34">
        <f t="shared" si="3"/>
        <v>0</v>
      </c>
      <c r="Q32" s="34">
        <f t="shared" si="4"/>
        <v>0.04065534072420447</v>
      </c>
      <c r="R32" s="34">
        <f t="shared" si="5"/>
        <v>0</v>
      </c>
      <c r="S32" s="34">
        <f t="shared" si="6"/>
        <v>0</v>
      </c>
      <c r="T32" s="34">
        <f t="shared" si="7"/>
        <v>3.8902857142857146</v>
      </c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22" ht="15">
      <c r="A33">
        <v>1732</v>
      </c>
      <c r="B33" s="2">
        <v>1163.076923076923</v>
      </c>
      <c r="C33" s="2">
        <v>22</v>
      </c>
      <c r="D33" s="2">
        <v>73.33333333333333</v>
      </c>
      <c r="E33" s="2">
        <v>58.333333333333336</v>
      </c>
      <c r="F33" s="2">
        <v>135.3846153846154</v>
      </c>
      <c r="G33" s="2"/>
      <c r="H33" s="34">
        <f t="shared" si="0"/>
        <v>10.035176212915642</v>
      </c>
      <c r="I33" s="34">
        <f t="shared" si="1"/>
        <v>0.15815959741193386</v>
      </c>
      <c r="J33" s="34"/>
      <c r="K33" s="34"/>
      <c r="L33" s="34">
        <f t="shared" si="2"/>
        <v>16.923076923076923</v>
      </c>
      <c r="M33" s="34"/>
      <c r="N33" s="37">
        <f>+'Silver conversion'!D39</f>
        <v>0.2235</v>
      </c>
      <c r="O33" s="2"/>
      <c r="P33" s="34">
        <f t="shared" si="3"/>
        <v>2.242861883586646</v>
      </c>
      <c r="Q33" s="34">
        <f t="shared" si="4"/>
        <v>0.03534867002156722</v>
      </c>
      <c r="R33" s="34">
        <f t="shared" si="5"/>
        <v>0</v>
      </c>
      <c r="S33" s="34">
        <f t="shared" si="6"/>
        <v>0</v>
      </c>
      <c r="T33" s="34">
        <f t="shared" si="7"/>
        <v>3.7823076923076924</v>
      </c>
      <c r="U33" s="2"/>
      <c r="V33" s="2"/>
    </row>
    <row r="34" spans="1:25" ht="15">
      <c r="A34">
        <v>1733</v>
      </c>
      <c r="B34" s="2">
        <v>1129.8461538461538</v>
      </c>
      <c r="C34" s="2">
        <v>24.875</v>
      </c>
      <c r="D34" s="2">
        <v>80</v>
      </c>
      <c r="E34" s="2">
        <v>62</v>
      </c>
      <c r="F34" s="2">
        <v>132.30769230769232</v>
      </c>
      <c r="G34" s="2"/>
      <c r="H34" s="34">
        <f t="shared" si="0"/>
        <v>9.748456892546624</v>
      </c>
      <c r="I34" s="34">
        <f t="shared" si="1"/>
        <v>0.17882818116462976</v>
      </c>
      <c r="J34" s="34"/>
      <c r="K34" s="34"/>
      <c r="L34" s="34">
        <f t="shared" si="2"/>
        <v>16.53846153846154</v>
      </c>
      <c r="M34" s="34"/>
      <c r="N34" s="37">
        <f>+'Silver conversion'!D40</f>
        <v>0.221</v>
      </c>
      <c r="O34" s="2"/>
      <c r="P34" s="34">
        <f t="shared" si="3"/>
        <v>2.154408973252804</v>
      </c>
      <c r="Q34" s="34">
        <f t="shared" si="4"/>
        <v>0.03952102803738318</v>
      </c>
      <c r="R34" s="34">
        <f t="shared" si="5"/>
        <v>0</v>
      </c>
      <c r="S34" s="34">
        <f t="shared" si="6"/>
        <v>0</v>
      </c>
      <c r="T34" s="34">
        <f t="shared" si="7"/>
        <v>3.6550000000000002</v>
      </c>
      <c r="U34" s="2"/>
      <c r="V34" s="2"/>
      <c r="W34" s="2"/>
      <c r="X34" s="2"/>
      <c r="Y34" s="2"/>
    </row>
    <row r="35" spans="1:27" ht="15">
      <c r="A35">
        <v>1734</v>
      </c>
      <c r="B35" s="2">
        <v>1160.4705882352941</v>
      </c>
      <c r="C35" s="2">
        <v>24.88888888888889</v>
      </c>
      <c r="D35" s="2">
        <v>72.16666666666667</v>
      </c>
      <c r="E35" s="2">
        <v>63.833333333333336</v>
      </c>
      <c r="F35" s="2">
        <v>134.35294117647058</v>
      </c>
      <c r="G35" s="2"/>
      <c r="H35" s="34">
        <f t="shared" si="0"/>
        <v>10.012688423082778</v>
      </c>
      <c r="I35" s="34">
        <f t="shared" si="1"/>
        <v>0.17892802939531913</v>
      </c>
      <c r="J35" s="34"/>
      <c r="K35" s="34"/>
      <c r="L35" s="34">
        <f t="shared" si="2"/>
        <v>16.794117647058822</v>
      </c>
      <c r="M35" s="34"/>
      <c r="N35" s="37">
        <f>+'Silver conversion'!D41</f>
        <v>0.2205</v>
      </c>
      <c r="O35" s="2"/>
      <c r="P35" s="34">
        <f t="shared" si="3"/>
        <v>2.2077977972897527</v>
      </c>
      <c r="Q35" s="34">
        <f t="shared" si="4"/>
        <v>0.03945363048166787</v>
      </c>
      <c r="R35" s="34">
        <f t="shared" si="5"/>
        <v>0</v>
      </c>
      <c r="S35" s="34">
        <f t="shared" si="6"/>
        <v>0</v>
      </c>
      <c r="T35" s="34">
        <f t="shared" si="7"/>
        <v>3.7031029411764704</v>
      </c>
      <c r="U35" s="2"/>
      <c r="V35" s="2"/>
      <c r="W35" s="2"/>
      <c r="X35" s="2"/>
      <c r="Y35" s="2"/>
      <c r="Z35" s="2"/>
      <c r="AA35" s="2"/>
    </row>
    <row r="36" spans="1:20" ht="15">
      <c r="A36">
        <v>1735</v>
      </c>
      <c r="B36" s="2">
        <v>1243.2</v>
      </c>
      <c r="C36" s="2">
        <v>23.333333333333332</v>
      </c>
      <c r="D36" s="2">
        <v>69.33333333333333</v>
      </c>
      <c r="E36" s="2">
        <v>62.4</v>
      </c>
      <c r="F36" s="2">
        <v>134.4</v>
      </c>
      <c r="G36" s="2"/>
      <c r="H36" s="34">
        <f t="shared" si="0"/>
        <v>10.72648835202761</v>
      </c>
      <c r="I36" s="34">
        <f t="shared" si="1"/>
        <v>0.16774502755811166</v>
      </c>
      <c r="J36" s="34"/>
      <c r="K36" s="34"/>
      <c r="L36" s="34">
        <f t="shared" si="2"/>
        <v>16.8</v>
      </c>
      <c r="M36" s="34"/>
      <c r="N36" s="37">
        <f>+'Silver conversion'!D42</f>
        <v>0.2195</v>
      </c>
      <c r="O36" s="2"/>
      <c r="P36" s="34">
        <f t="shared" si="3"/>
        <v>2.3544641932700605</v>
      </c>
      <c r="Q36" s="34">
        <f t="shared" si="4"/>
        <v>0.03682003354900551</v>
      </c>
      <c r="R36" s="34">
        <f t="shared" si="5"/>
        <v>0</v>
      </c>
      <c r="S36" s="34">
        <f t="shared" si="6"/>
        <v>0</v>
      </c>
      <c r="T36" s="34">
        <f t="shared" si="7"/>
        <v>3.6876</v>
      </c>
    </row>
    <row r="37" spans="1:20" ht="15">
      <c r="A37">
        <v>1736</v>
      </c>
      <c r="B37" s="2">
        <v>1266</v>
      </c>
      <c r="C37" s="2">
        <v>23.75</v>
      </c>
      <c r="D37" s="2">
        <v>70</v>
      </c>
      <c r="E37" s="2">
        <v>60</v>
      </c>
      <c r="F37" s="2">
        <v>128</v>
      </c>
      <c r="G37" s="2"/>
      <c r="H37" s="34">
        <f t="shared" si="0"/>
        <v>10.92320966350302</v>
      </c>
      <c r="I37" s="34">
        <f t="shared" si="1"/>
        <v>0.17074047447879223</v>
      </c>
      <c r="J37" s="34"/>
      <c r="K37" s="34"/>
      <c r="L37" s="34">
        <f t="shared" si="2"/>
        <v>16</v>
      </c>
      <c r="M37" s="34"/>
      <c r="N37" s="37">
        <f>+'Silver conversion'!D43</f>
        <v>0.2205</v>
      </c>
      <c r="O37" s="2"/>
      <c r="P37" s="34">
        <f t="shared" si="3"/>
        <v>2.408567730802416</v>
      </c>
      <c r="Q37" s="34">
        <f t="shared" si="4"/>
        <v>0.03764827462257369</v>
      </c>
      <c r="R37" s="34">
        <f t="shared" si="5"/>
        <v>0</v>
      </c>
      <c r="S37" s="34">
        <f t="shared" si="6"/>
        <v>0</v>
      </c>
      <c r="T37" s="34">
        <f t="shared" si="7"/>
        <v>3.528</v>
      </c>
    </row>
    <row r="38" spans="1:20" ht="15">
      <c r="A38">
        <v>1737</v>
      </c>
      <c r="B38" s="2"/>
      <c r="C38" s="2"/>
      <c r="D38" s="2"/>
      <c r="E38" s="2"/>
      <c r="F38" s="2"/>
      <c r="G38" s="2"/>
      <c r="H38" s="34">
        <f t="shared" si="0"/>
        <v>0</v>
      </c>
      <c r="I38" s="34">
        <f t="shared" si="1"/>
        <v>0</v>
      </c>
      <c r="J38" s="34"/>
      <c r="K38" s="34"/>
      <c r="L38" s="34">
        <f t="shared" si="2"/>
        <v>0</v>
      </c>
      <c r="M38" s="34"/>
      <c r="N38" s="37">
        <f>+'Silver conversion'!D44</f>
        <v>0.2205</v>
      </c>
      <c r="P38" s="34">
        <f t="shared" si="3"/>
        <v>0</v>
      </c>
      <c r="Q38" s="34">
        <f t="shared" si="4"/>
        <v>0</v>
      </c>
      <c r="R38" s="34">
        <f t="shared" si="5"/>
        <v>0</v>
      </c>
      <c r="S38" s="34">
        <f t="shared" si="6"/>
        <v>0</v>
      </c>
      <c r="T38" s="34">
        <f t="shared" si="7"/>
        <v>0</v>
      </c>
    </row>
    <row r="39" spans="1:20" ht="15">
      <c r="A39">
        <v>1738</v>
      </c>
      <c r="B39" s="2"/>
      <c r="C39" s="2"/>
      <c r="D39" s="2"/>
      <c r="E39" s="2"/>
      <c r="F39" s="2"/>
      <c r="G39" s="2"/>
      <c r="H39" s="34">
        <f t="shared" si="0"/>
        <v>0</v>
      </c>
      <c r="I39" s="34">
        <f t="shared" si="1"/>
        <v>0</v>
      </c>
      <c r="J39" s="34"/>
      <c r="K39" s="34"/>
      <c r="L39" s="34">
        <f t="shared" si="2"/>
        <v>0</v>
      </c>
      <c r="M39" s="34"/>
      <c r="N39" s="37">
        <f>+'Silver conversion'!D45</f>
        <v>0.224</v>
      </c>
      <c r="P39" s="34">
        <f t="shared" si="3"/>
        <v>0</v>
      </c>
      <c r="Q39" s="34">
        <f t="shared" si="4"/>
        <v>0</v>
      </c>
      <c r="R39" s="34">
        <f t="shared" si="5"/>
        <v>0</v>
      </c>
      <c r="S39" s="34">
        <f t="shared" si="6"/>
        <v>0</v>
      </c>
      <c r="T39" s="34">
        <f t="shared" si="7"/>
        <v>0</v>
      </c>
    </row>
    <row r="40" spans="1:20" ht="15">
      <c r="A40">
        <v>1739</v>
      </c>
      <c r="B40" s="2">
        <v>1132.8</v>
      </c>
      <c r="C40" s="2">
        <v>20</v>
      </c>
      <c r="D40" s="2">
        <v>65.6</v>
      </c>
      <c r="E40" s="2">
        <v>49.6</v>
      </c>
      <c r="F40" s="2">
        <v>160</v>
      </c>
      <c r="G40" s="2"/>
      <c r="H40" s="34">
        <f t="shared" si="0"/>
        <v>9.773943054357204</v>
      </c>
      <c r="I40" s="34">
        <f t="shared" si="1"/>
        <v>0.14378145219266716</v>
      </c>
      <c r="J40" s="34"/>
      <c r="K40" s="34"/>
      <c r="L40" s="34">
        <f t="shared" si="2"/>
        <v>20</v>
      </c>
      <c r="M40" s="34"/>
      <c r="N40" s="37">
        <f>+'Silver conversion'!D46</f>
        <v>0.2215</v>
      </c>
      <c r="P40" s="34">
        <f t="shared" si="3"/>
        <v>2.1649283865401205</v>
      </c>
      <c r="Q40" s="34">
        <f t="shared" si="4"/>
        <v>0.03184759166067578</v>
      </c>
      <c r="R40" s="34">
        <f t="shared" si="5"/>
        <v>0</v>
      </c>
      <c r="S40" s="34">
        <f t="shared" si="6"/>
        <v>0</v>
      </c>
      <c r="T40" s="34">
        <f t="shared" si="7"/>
        <v>4.43</v>
      </c>
    </row>
    <row r="41" spans="1:20" ht="15">
      <c r="A41">
        <v>1740</v>
      </c>
      <c r="B41" s="2">
        <v>1224</v>
      </c>
      <c r="C41" s="2">
        <v>30</v>
      </c>
      <c r="D41" s="2">
        <v>88</v>
      </c>
      <c r="E41" s="2">
        <v>80</v>
      </c>
      <c r="F41" s="2">
        <v>180</v>
      </c>
      <c r="G41" s="2"/>
      <c r="H41" s="34">
        <f t="shared" si="0"/>
        <v>10.560828300258843</v>
      </c>
      <c r="I41" s="34">
        <f t="shared" si="1"/>
        <v>0.21567217828900073</v>
      </c>
      <c r="J41" s="34"/>
      <c r="K41" s="34"/>
      <c r="L41" s="34">
        <f t="shared" si="2"/>
        <v>22.5</v>
      </c>
      <c r="M41" s="34"/>
      <c r="N41" s="37">
        <f>+'Silver conversion'!D47</f>
        <v>0.22</v>
      </c>
      <c r="P41" s="34">
        <f t="shared" si="3"/>
        <v>2.323382226056945</v>
      </c>
      <c r="Q41" s="34">
        <f t="shared" si="4"/>
        <v>0.04744787922358016</v>
      </c>
      <c r="R41" s="34">
        <f t="shared" si="5"/>
        <v>0</v>
      </c>
      <c r="S41" s="34">
        <f t="shared" si="6"/>
        <v>0</v>
      </c>
      <c r="T41" s="34">
        <f t="shared" si="7"/>
        <v>4.95</v>
      </c>
    </row>
    <row r="42" spans="1:20" ht="15">
      <c r="A42">
        <v>1741</v>
      </c>
      <c r="B42" s="2">
        <v>1248</v>
      </c>
      <c r="C42" s="2"/>
      <c r="D42" s="2">
        <v>96</v>
      </c>
      <c r="E42" s="2">
        <v>80</v>
      </c>
      <c r="F42" s="2">
        <v>176</v>
      </c>
      <c r="G42" s="2"/>
      <c r="H42" s="34">
        <f t="shared" si="0"/>
        <v>10.7679033649698</v>
      </c>
      <c r="I42" s="34">
        <f t="shared" si="1"/>
        <v>0</v>
      </c>
      <c r="J42" s="34"/>
      <c r="K42" s="34"/>
      <c r="L42" s="34">
        <f t="shared" si="2"/>
        <v>22</v>
      </c>
      <c r="M42" s="34"/>
      <c r="N42" s="37">
        <f>+'Silver conversion'!D48</f>
        <v>0.2205</v>
      </c>
      <c r="P42" s="34">
        <f t="shared" si="3"/>
        <v>2.374322691975841</v>
      </c>
      <c r="Q42" s="34">
        <f t="shared" si="4"/>
        <v>0</v>
      </c>
      <c r="R42" s="34">
        <f t="shared" si="5"/>
        <v>0</v>
      </c>
      <c r="S42" s="34">
        <f t="shared" si="6"/>
        <v>0</v>
      </c>
      <c r="T42" s="34">
        <f t="shared" si="7"/>
        <v>4.851</v>
      </c>
    </row>
    <row r="43" spans="1:20" ht="15">
      <c r="A43">
        <v>1742</v>
      </c>
      <c r="B43" s="2">
        <v>1536</v>
      </c>
      <c r="C43" s="2">
        <v>28</v>
      </c>
      <c r="D43" s="2">
        <v>80</v>
      </c>
      <c r="E43" s="2">
        <v>64</v>
      </c>
      <c r="F43" s="2">
        <v>176</v>
      </c>
      <c r="G43" s="2"/>
      <c r="H43" s="34">
        <f t="shared" si="0"/>
        <v>13.252804141501294</v>
      </c>
      <c r="I43" s="34">
        <f t="shared" si="1"/>
        <v>0.201294033069734</v>
      </c>
      <c r="J43" s="34"/>
      <c r="K43" s="34"/>
      <c r="L43" s="34">
        <f t="shared" si="2"/>
        <v>22</v>
      </c>
      <c r="M43" s="34"/>
      <c r="N43" s="37">
        <f>+'Silver conversion'!D49</f>
        <v>0.2235</v>
      </c>
      <c r="P43" s="34">
        <f t="shared" si="3"/>
        <v>2.962001725625539</v>
      </c>
      <c r="Q43" s="34">
        <f t="shared" si="4"/>
        <v>0.04498921639108555</v>
      </c>
      <c r="R43" s="34">
        <f t="shared" si="5"/>
        <v>0</v>
      </c>
      <c r="S43" s="34">
        <f t="shared" si="6"/>
        <v>0</v>
      </c>
      <c r="T43" s="34">
        <f t="shared" si="7"/>
        <v>4.917</v>
      </c>
    </row>
    <row r="44" spans="1:20" ht="15">
      <c r="A44">
        <v>1743</v>
      </c>
      <c r="B44" s="2"/>
      <c r="C44" s="2"/>
      <c r="D44" s="2"/>
      <c r="E44" s="2"/>
      <c r="F44" s="2"/>
      <c r="G44" s="2"/>
      <c r="H44" s="34">
        <f t="shared" si="0"/>
        <v>0</v>
      </c>
      <c r="I44" s="34">
        <f t="shared" si="1"/>
        <v>0</v>
      </c>
      <c r="J44" s="34"/>
      <c r="K44" s="34"/>
      <c r="L44" s="34">
        <f t="shared" si="2"/>
        <v>0</v>
      </c>
      <c r="M44" s="34"/>
      <c r="N44" s="37">
        <f>+'Silver conversion'!D50</f>
        <v>0.2185</v>
      </c>
      <c r="P44" s="34">
        <f t="shared" si="3"/>
        <v>0</v>
      </c>
      <c r="Q44" s="34">
        <f t="shared" si="4"/>
        <v>0</v>
      </c>
      <c r="R44" s="34">
        <f t="shared" si="5"/>
        <v>0</v>
      </c>
      <c r="S44" s="34">
        <f t="shared" si="6"/>
        <v>0</v>
      </c>
      <c r="T44" s="34">
        <f t="shared" si="7"/>
        <v>0</v>
      </c>
    </row>
    <row r="45" spans="1:20" ht="15">
      <c r="A45">
        <v>1744</v>
      </c>
      <c r="B45" s="2"/>
      <c r="C45" s="2"/>
      <c r="D45" s="2"/>
      <c r="E45" s="2"/>
      <c r="F45" s="2"/>
      <c r="G45" s="2"/>
      <c r="H45" s="34">
        <f t="shared" si="0"/>
        <v>0</v>
      </c>
      <c r="I45" s="34">
        <f t="shared" si="1"/>
        <v>0</v>
      </c>
      <c r="J45" s="34"/>
      <c r="K45" s="34"/>
      <c r="L45" s="34">
        <f t="shared" si="2"/>
        <v>0</v>
      </c>
      <c r="M45" s="34"/>
      <c r="N45" s="37">
        <f>+'Silver conversion'!D51</f>
        <v>0.218</v>
      </c>
      <c r="P45" s="34">
        <f t="shared" si="3"/>
        <v>0</v>
      </c>
      <c r="Q45" s="34">
        <f t="shared" si="4"/>
        <v>0</v>
      </c>
      <c r="R45" s="34">
        <f t="shared" si="5"/>
        <v>0</v>
      </c>
      <c r="S45" s="34">
        <f t="shared" si="6"/>
        <v>0</v>
      </c>
      <c r="T45" s="34">
        <f t="shared" si="7"/>
        <v>0</v>
      </c>
    </row>
    <row r="46" spans="1:20" ht="15">
      <c r="A46">
        <v>1745</v>
      </c>
      <c r="B46" s="2"/>
      <c r="C46" s="2"/>
      <c r="D46" s="2"/>
      <c r="E46" s="2"/>
      <c r="F46" s="2"/>
      <c r="G46" s="2"/>
      <c r="H46" s="34">
        <f t="shared" si="0"/>
        <v>0</v>
      </c>
      <c r="I46" s="34">
        <f t="shared" si="1"/>
        <v>0</v>
      </c>
      <c r="J46" s="34"/>
      <c r="K46" s="34"/>
      <c r="L46" s="34">
        <f t="shared" si="2"/>
        <v>0</v>
      </c>
      <c r="M46" s="34"/>
      <c r="N46" s="37">
        <f>+'Silver conversion'!D52</f>
        <v>0.2145</v>
      </c>
      <c r="P46" s="34">
        <f t="shared" si="3"/>
        <v>0</v>
      </c>
      <c r="Q46" s="34">
        <f t="shared" si="4"/>
        <v>0</v>
      </c>
      <c r="R46" s="34">
        <f t="shared" si="5"/>
        <v>0</v>
      </c>
      <c r="S46" s="34">
        <f t="shared" si="6"/>
        <v>0</v>
      </c>
      <c r="T46" s="34">
        <f t="shared" si="7"/>
        <v>0</v>
      </c>
    </row>
    <row r="47" spans="1:20" ht="15">
      <c r="A47">
        <v>1746</v>
      </c>
      <c r="B47" s="2"/>
      <c r="C47" s="2"/>
      <c r="D47" s="2"/>
      <c r="E47" s="2"/>
      <c r="F47" s="2"/>
      <c r="G47" s="2"/>
      <c r="H47" s="34">
        <f t="shared" si="0"/>
        <v>0</v>
      </c>
      <c r="I47" s="34">
        <f t="shared" si="1"/>
        <v>0</v>
      </c>
      <c r="J47" s="34"/>
      <c r="K47" s="34"/>
      <c r="L47" s="34">
        <f t="shared" si="2"/>
        <v>0</v>
      </c>
      <c r="M47" s="34"/>
      <c r="N47" s="37">
        <f>+'Silver conversion'!D53</f>
        <v>0.22</v>
      </c>
      <c r="P47" s="34">
        <f t="shared" si="3"/>
        <v>0</v>
      </c>
      <c r="Q47" s="34">
        <f t="shared" si="4"/>
        <v>0</v>
      </c>
      <c r="R47" s="34">
        <f t="shared" si="5"/>
        <v>0</v>
      </c>
      <c r="S47" s="34">
        <f t="shared" si="6"/>
        <v>0</v>
      </c>
      <c r="T47" s="34">
        <f t="shared" si="7"/>
        <v>0</v>
      </c>
    </row>
    <row r="48" spans="1:20" ht="15">
      <c r="A48">
        <v>1747</v>
      </c>
      <c r="B48" s="2"/>
      <c r="C48" s="2"/>
      <c r="D48" s="2"/>
      <c r="E48" s="2"/>
      <c r="F48" s="2"/>
      <c r="G48" s="2"/>
      <c r="H48" s="34">
        <f t="shared" si="0"/>
        <v>0</v>
      </c>
      <c r="I48" s="34">
        <f t="shared" si="1"/>
        <v>0</v>
      </c>
      <c r="J48" s="34"/>
      <c r="K48" s="34"/>
      <c r="L48" s="34">
        <f t="shared" si="2"/>
        <v>0</v>
      </c>
      <c r="M48" s="34"/>
      <c r="N48" s="37">
        <f>+'Silver conversion'!D54</f>
        <v>0.225</v>
      </c>
      <c r="P48" s="34">
        <f t="shared" si="3"/>
        <v>0</v>
      </c>
      <c r="Q48" s="34">
        <f t="shared" si="4"/>
        <v>0</v>
      </c>
      <c r="R48" s="34">
        <f t="shared" si="5"/>
        <v>0</v>
      </c>
      <c r="S48" s="34">
        <f t="shared" si="6"/>
        <v>0</v>
      </c>
      <c r="T48" s="34">
        <f t="shared" si="7"/>
        <v>0</v>
      </c>
    </row>
    <row r="49" spans="1:20" ht="15">
      <c r="A49">
        <v>1748</v>
      </c>
      <c r="B49" s="2">
        <v>1248</v>
      </c>
      <c r="C49" s="2"/>
      <c r="D49" s="2"/>
      <c r="E49" s="2"/>
      <c r="F49" s="2">
        <v>149.71428571428572</v>
      </c>
      <c r="G49" s="2"/>
      <c r="H49" s="34">
        <f t="shared" si="0"/>
        <v>10.7679033649698</v>
      </c>
      <c r="I49" s="34">
        <f t="shared" si="1"/>
        <v>0</v>
      </c>
      <c r="J49" s="34"/>
      <c r="K49" s="34"/>
      <c r="L49" s="34">
        <f t="shared" si="2"/>
        <v>18.714285714285715</v>
      </c>
      <c r="M49" s="34"/>
      <c r="N49" s="37">
        <f>+'Silver conversion'!D55</f>
        <v>0.225</v>
      </c>
      <c r="P49" s="34">
        <f t="shared" si="3"/>
        <v>2.422778257118205</v>
      </c>
      <c r="Q49" s="34">
        <f t="shared" si="4"/>
        <v>0</v>
      </c>
      <c r="R49" s="34">
        <f t="shared" si="5"/>
        <v>0</v>
      </c>
      <c r="S49" s="34">
        <f t="shared" si="6"/>
        <v>0</v>
      </c>
      <c r="T49" s="34">
        <f t="shared" si="7"/>
        <v>4.210714285714286</v>
      </c>
    </row>
    <row r="50" spans="1:20" ht="15">
      <c r="A50">
        <v>1749</v>
      </c>
      <c r="B50" s="2">
        <v>1682.8235294117646</v>
      </c>
      <c r="C50" s="2"/>
      <c r="D50" s="2"/>
      <c r="E50" s="2"/>
      <c r="F50" s="2">
        <v>144</v>
      </c>
      <c r="G50" s="2"/>
      <c r="H50" s="34">
        <f t="shared" si="0"/>
        <v>14.519616302085975</v>
      </c>
      <c r="I50" s="34">
        <f t="shared" si="1"/>
        <v>0</v>
      </c>
      <c r="J50" s="34"/>
      <c r="K50" s="34"/>
      <c r="L50" s="34">
        <f t="shared" si="2"/>
        <v>18</v>
      </c>
      <c r="M50" s="34"/>
      <c r="N50" s="37">
        <f>+'Silver conversion'!D56</f>
        <v>0.2235</v>
      </c>
      <c r="P50" s="34">
        <f t="shared" si="3"/>
        <v>3.2451342435162154</v>
      </c>
      <c r="Q50" s="34">
        <f t="shared" si="4"/>
        <v>0</v>
      </c>
      <c r="R50" s="34">
        <f t="shared" si="5"/>
        <v>0</v>
      </c>
      <c r="S50" s="34">
        <f t="shared" si="6"/>
        <v>0</v>
      </c>
      <c r="T50" s="34">
        <f t="shared" si="7"/>
        <v>4.023</v>
      </c>
    </row>
    <row r="51" spans="1:20" ht="15">
      <c r="A51">
        <v>1750</v>
      </c>
      <c r="B51" s="2">
        <v>1472</v>
      </c>
      <c r="C51" s="2"/>
      <c r="D51" s="2"/>
      <c r="E51" s="2"/>
      <c r="F51" s="2">
        <v>144.74418604651163</v>
      </c>
      <c r="G51" s="2"/>
      <c r="H51" s="34">
        <f t="shared" si="0"/>
        <v>12.70060396893874</v>
      </c>
      <c r="I51" s="34">
        <f t="shared" si="1"/>
        <v>0</v>
      </c>
      <c r="J51" s="34"/>
      <c r="K51" s="34"/>
      <c r="L51" s="34">
        <f t="shared" si="2"/>
        <v>18.093023255813954</v>
      </c>
      <c r="M51" s="34"/>
      <c r="N51" s="37">
        <f>+'Silver conversion'!D57</f>
        <v>0.224</v>
      </c>
      <c r="P51" s="34">
        <f t="shared" si="3"/>
        <v>2.8449352890422777</v>
      </c>
      <c r="Q51" s="34">
        <f t="shared" si="4"/>
        <v>0</v>
      </c>
      <c r="R51" s="34">
        <f t="shared" si="5"/>
        <v>0</v>
      </c>
      <c r="S51" s="34">
        <f t="shared" si="6"/>
        <v>0</v>
      </c>
      <c r="T51" s="34">
        <f t="shared" si="7"/>
        <v>4.052837209302326</v>
      </c>
    </row>
    <row r="52" spans="1:20" ht="15">
      <c r="A52">
        <v>1751</v>
      </c>
      <c r="B52" s="2">
        <v>1346.8235294117646</v>
      </c>
      <c r="C52" s="2"/>
      <c r="D52" s="2"/>
      <c r="E52" s="2"/>
      <c r="F52" s="2">
        <v>152.26666666666668</v>
      </c>
      <c r="G52" s="2"/>
      <c r="H52" s="34">
        <f t="shared" si="0"/>
        <v>11.620565396132568</v>
      </c>
      <c r="I52" s="34">
        <f t="shared" si="1"/>
        <v>0</v>
      </c>
      <c r="J52" s="34"/>
      <c r="K52" s="34"/>
      <c r="L52" s="34">
        <f t="shared" si="2"/>
        <v>19.033333333333335</v>
      </c>
      <c r="M52" s="34"/>
      <c r="N52" s="37">
        <f>+'Silver conversion'!D58</f>
        <v>0.2225</v>
      </c>
      <c r="P52" s="34">
        <f t="shared" si="3"/>
        <v>2.5855758006394964</v>
      </c>
      <c r="Q52" s="34">
        <f t="shared" si="4"/>
        <v>0</v>
      </c>
      <c r="R52" s="34">
        <f t="shared" si="5"/>
        <v>0</v>
      </c>
      <c r="S52" s="34">
        <f t="shared" si="6"/>
        <v>0</v>
      </c>
      <c r="T52" s="34">
        <f t="shared" si="7"/>
        <v>4.234916666666667</v>
      </c>
    </row>
    <row r="53" spans="1:20" ht="15">
      <c r="A53">
        <v>1752</v>
      </c>
      <c r="B53" s="2">
        <v>1465.0434782608695</v>
      </c>
      <c r="C53" s="2"/>
      <c r="D53" s="2"/>
      <c r="E53" s="2"/>
      <c r="F53" s="2">
        <v>165.04347826086956</v>
      </c>
      <c r="G53" s="2"/>
      <c r="H53" s="34">
        <f t="shared" si="0"/>
        <v>12.640582211051505</v>
      </c>
      <c r="I53" s="34">
        <f t="shared" si="1"/>
        <v>0</v>
      </c>
      <c r="J53" s="34"/>
      <c r="K53" s="34"/>
      <c r="L53" s="34">
        <f t="shared" si="2"/>
        <v>20.630434782608695</v>
      </c>
      <c r="M53" s="34"/>
      <c r="N53" s="37">
        <f>+'Silver conversion'!D59</f>
        <v>0.223</v>
      </c>
      <c r="P53" s="34">
        <f t="shared" si="3"/>
        <v>2.8188498330644856</v>
      </c>
      <c r="Q53" s="34">
        <f t="shared" si="4"/>
        <v>0</v>
      </c>
      <c r="R53" s="34">
        <f t="shared" si="5"/>
        <v>0</v>
      </c>
      <c r="S53" s="34">
        <f t="shared" si="6"/>
        <v>0</v>
      </c>
      <c r="T53" s="34">
        <f t="shared" si="7"/>
        <v>4.600586956521739</v>
      </c>
    </row>
    <row r="54" spans="1:20" ht="15">
      <c r="A54">
        <v>1753</v>
      </c>
      <c r="B54" s="2">
        <v>1248</v>
      </c>
      <c r="C54" s="2"/>
      <c r="D54" s="2"/>
      <c r="E54" s="2"/>
      <c r="F54" s="2">
        <v>175.86666666666667</v>
      </c>
      <c r="G54" s="2"/>
      <c r="H54" s="34">
        <f t="shared" si="0"/>
        <v>10.7679033649698</v>
      </c>
      <c r="I54" s="34">
        <f t="shared" si="1"/>
        <v>0</v>
      </c>
      <c r="J54" s="34"/>
      <c r="K54" s="34"/>
      <c r="L54" s="34">
        <f t="shared" si="2"/>
        <v>21.983333333333334</v>
      </c>
      <c r="M54" s="34"/>
      <c r="N54" s="37">
        <f>+'Silver conversion'!D60</f>
        <v>0.2225</v>
      </c>
      <c r="P54" s="34">
        <f t="shared" si="3"/>
        <v>2.3958584987057807</v>
      </c>
      <c r="Q54" s="34">
        <f t="shared" si="4"/>
        <v>0</v>
      </c>
      <c r="R54" s="34">
        <f t="shared" si="5"/>
        <v>0</v>
      </c>
      <c r="S54" s="34">
        <f t="shared" si="6"/>
        <v>0</v>
      </c>
      <c r="T54" s="34">
        <f t="shared" si="7"/>
        <v>4.891291666666667</v>
      </c>
    </row>
    <row r="55" spans="1:20" ht="15">
      <c r="A55">
        <v>1754</v>
      </c>
      <c r="B55" s="2">
        <v>1262.7692307692307</v>
      </c>
      <c r="C55" s="2"/>
      <c r="D55" s="2"/>
      <c r="E55" s="2"/>
      <c r="F55" s="2">
        <v>175.6</v>
      </c>
      <c r="G55" s="2"/>
      <c r="H55" s="34">
        <f t="shared" si="0"/>
        <v>10.895334174022697</v>
      </c>
      <c r="I55" s="34">
        <f t="shared" si="1"/>
        <v>0</v>
      </c>
      <c r="J55" s="34"/>
      <c r="K55" s="34"/>
      <c r="L55" s="34">
        <f t="shared" si="2"/>
        <v>21.95</v>
      </c>
      <c r="M55" s="34"/>
      <c r="N55" s="37">
        <f>+'Silver conversion'!D61</f>
        <v>0.221</v>
      </c>
      <c r="P55" s="34">
        <f t="shared" si="3"/>
        <v>2.407868852459016</v>
      </c>
      <c r="Q55" s="34">
        <f t="shared" si="4"/>
        <v>0</v>
      </c>
      <c r="R55" s="34">
        <f t="shared" si="5"/>
        <v>0</v>
      </c>
      <c r="S55" s="34">
        <f t="shared" si="6"/>
        <v>0</v>
      </c>
      <c r="T55" s="34">
        <f t="shared" si="7"/>
        <v>4.85095</v>
      </c>
    </row>
    <row r="56" spans="1:20" ht="15">
      <c r="A56">
        <v>1755</v>
      </c>
      <c r="B56" s="2">
        <v>1296</v>
      </c>
      <c r="C56" s="2"/>
      <c r="D56" s="2"/>
      <c r="E56" s="2"/>
      <c r="F56" s="2">
        <v>154</v>
      </c>
      <c r="G56" s="2"/>
      <c r="H56" s="34">
        <f t="shared" si="0"/>
        <v>11.182053494391717</v>
      </c>
      <c r="I56" s="34">
        <f t="shared" si="1"/>
        <v>0</v>
      </c>
      <c r="J56" s="34"/>
      <c r="K56" s="34"/>
      <c r="L56" s="34">
        <f t="shared" si="2"/>
        <v>19.25</v>
      </c>
      <c r="M56" s="34"/>
      <c r="N56" s="37">
        <f>+'Silver conversion'!D62</f>
        <v>0.2225</v>
      </c>
      <c r="P56" s="34">
        <f t="shared" si="3"/>
        <v>2.488006902502157</v>
      </c>
      <c r="Q56" s="34">
        <f t="shared" si="4"/>
        <v>0</v>
      </c>
      <c r="R56" s="34">
        <f t="shared" si="5"/>
        <v>0</v>
      </c>
      <c r="S56" s="34">
        <f t="shared" si="6"/>
        <v>0</v>
      </c>
      <c r="T56" s="34">
        <f t="shared" si="7"/>
        <v>4.283125</v>
      </c>
    </row>
    <row r="57" spans="1:20" ht="15">
      <c r="A57">
        <v>1756</v>
      </c>
      <c r="B57" s="2">
        <v>1363.2</v>
      </c>
      <c r="C57" s="2"/>
      <c r="D57" s="2"/>
      <c r="E57" s="2"/>
      <c r="F57" s="2">
        <v>157.0909090909091</v>
      </c>
      <c r="G57" s="2"/>
      <c r="H57" s="34">
        <f t="shared" si="0"/>
        <v>11.761863675582399</v>
      </c>
      <c r="I57" s="34">
        <f t="shared" si="1"/>
        <v>0</v>
      </c>
      <c r="J57" s="34"/>
      <c r="K57" s="34"/>
      <c r="L57" s="34">
        <f t="shared" si="2"/>
        <v>19.636363636363637</v>
      </c>
      <c r="M57" s="34"/>
      <c r="N57" s="37">
        <f>+'Silver conversion'!D63</f>
        <v>0.2215</v>
      </c>
      <c r="P57" s="34">
        <f t="shared" si="3"/>
        <v>2.6052528041415015</v>
      </c>
      <c r="Q57" s="34">
        <f t="shared" si="4"/>
        <v>0</v>
      </c>
      <c r="R57" s="34">
        <f t="shared" si="5"/>
        <v>0</v>
      </c>
      <c r="S57" s="34">
        <f t="shared" si="6"/>
        <v>0</v>
      </c>
      <c r="T57" s="34">
        <f t="shared" si="7"/>
        <v>4.349454545454545</v>
      </c>
    </row>
    <row r="58" spans="1:20" ht="15">
      <c r="A58">
        <v>1757</v>
      </c>
      <c r="B58" s="2">
        <v>1428</v>
      </c>
      <c r="C58" s="2"/>
      <c r="D58" s="2"/>
      <c r="E58" s="2"/>
      <c r="F58" s="2">
        <v>190.31578947368422</v>
      </c>
      <c r="G58" s="2"/>
      <c r="H58" s="34">
        <f t="shared" si="0"/>
        <v>12.320966350301983</v>
      </c>
      <c r="I58" s="34">
        <f t="shared" si="1"/>
        <v>0</v>
      </c>
      <c r="J58" s="34"/>
      <c r="K58" s="34"/>
      <c r="L58" s="34">
        <f t="shared" si="2"/>
        <v>23.789473684210527</v>
      </c>
      <c r="M58" s="34"/>
      <c r="N58" s="37">
        <f>+'Silver conversion'!D64</f>
        <v>0.23</v>
      </c>
      <c r="P58" s="34">
        <f t="shared" si="3"/>
        <v>2.8338222605694563</v>
      </c>
      <c r="Q58" s="34">
        <f t="shared" si="4"/>
        <v>0</v>
      </c>
      <c r="R58" s="34">
        <f t="shared" si="5"/>
        <v>0</v>
      </c>
      <c r="S58" s="34">
        <f t="shared" si="6"/>
        <v>0</v>
      </c>
      <c r="T58" s="34">
        <f t="shared" si="7"/>
        <v>5.471578947368422</v>
      </c>
    </row>
    <row r="59" spans="1:20" ht="15">
      <c r="A59">
        <v>1758</v>
      </c>
      <c r="B59" s="2">
        <v>1680</v>
      </c>
      <c r="C59" s="2"/>
      <c r="D59" s="2"/>
      <c r="E59" s="2"/>
      <c r="F59" s="2">
        <v>172.66666666666666</v>
      </c>
      <c r="G59" s="2"/>
      <c r="H59" s="34">
        <f t="shared" si="0"/>
        <v>14.49525452976704</v>
      </c>
      <c r="I59" s="34">
        <f t="shared" si="1"/>
        <v>0</v>
      </c>
      <c r="J59" s="34"/>
      <c r="K59" s="34"/>
      <c r="L59" s="34">
        <f t="shared" si="2"/>
        <v>21.583333333333332</v>
      </c>
      <c r="M59" s="34"/>
      <c r="N59" s="37">
        <f>+'Silver conversion'!D65</f>
        <v>0.2355</v>
      </c>
      <c r="P59" s="34">
        <f t="shared" si="3"/>
        <v>3.4136324417601376</v>
      </c>
      <c r="Q59" s="34">
        <f t="shared" si="4"/>
        <v>0</v>
      </c>
      <c r="R59" s="34">
        <f t="shared" si="5"/>
        <v>0</v>
      </c>
      <c r="S59" s="34">
        <f t="shared" si="6"/>
        <v>0</v>
      </c>
      <c r="T59" s="34">
        <f t="shared" si="7"/>
        <v>5.082875</v>
      </c>
    </row>
    <row r="60" spans="1:20" ht="15">
      <c r="A60">
        <v>1759</v>
      </c>
      <c r="B60" s="2">
        <v>1641.6</v>
      </c>
      <c r="C60" s="2">
        <v>27.8</v>
      </c>
      <c r="D60" s="2">
        <v>77.71428571428571</v>
      </c>
      <c r="E60" s="2">
        <v>83.42857142857143</v>
      </c>
      <c r="F60" s="2">
        <v>152.36363636363637</v>
      </c>
      <c r="G60" s="2"/>
      <c r="H60" s="34">
        <f t="shared" si="0"/>
        <v>14.163934426229506</v>
      </c>
      <c r="I60" s="34">
        <f t="shared" si="1"/>
        <v>0.19985621854780736</v>
      </c>
      <c r="J60" s="34"/>
      <c r="K60" s="34"/>
      <c r="L60" s="34">
        <f t="shared" si="2"/>
        <v>19.045454545454547</v>
      </c>
      <c r="M60" s="34"/>
      <c r="N60" s="37">
        <f>+'Silver conversion'!D66</f>
        <v>0.2385</v>
      </c>
      <c r="O60" s="2"/>
      <c r="P60" s="34">
        <f t="shared" si="3"/>
        <v>3.378098360655737</v>
      </c>
      <c r="Q60" s="34">
        <f t="shared" si="4"/>
        <v>0.047665708123652055</v>
      </c>
      <c r="R60" s="34">
        <f t="shared" si="5"/>
        <v>0</v>
      </c>
      <c r="S60" s="34">
        <f t="shared" si="6"/>
        <v>0</v>
      </c>
      <c r="T60" s="34">
        <f t="shared" si="7"/>
        <v>4.5423409090909095</v>
      </c>
    </row>
    <row r="61" spans="1:31" ht="15">
      <c r="A61">
        <v>1760</v>
      </c>
      <c r="B61" s="2">
        <v>1584</v>
      </c>
      <c r="C61" s="2">
        <v>34.76923076923077</v>
      </c>
      <c r="D61" s="2">
        <v>95.65217391304348</v>
      </c>
      <c r="E61" s="2">
        <v>99.63636363636364</v>
      </c>
      <c r="F61" s="2">
        <v>187.63636363636363</v>
      </c>
      <c r="G61" s="2"/>
      <c r="H61" s="34">
        <f t="shared" si="0"/>
        <v>13.66695427092321</v>
      </c>
      <c r="I61" s="34">
        <f t="shared" si="1"/>
        <v>0.24995852458109827</v>
      </c>
      <c r="J61" s="34"/>
      <c r="K61" s="34"/>
      <c r="L61" s="34">
        <f t="shared" si="2"/>
        <v>23.454545454545453</v>
      </c>
      <c r="M61" s="34"/>
      <c r="N61" s="37">
        <f>+'Silver conversion'!D67</f>
        <v>0.219</v>
      </c>
      <c r="O61" s="2"/>
      <c r="P61" s="34">
        <f t="shared" si="3"/>
        <v>2.993062985332183</v>
      </c>
      <c r="Q61" s="34">
        <f t="shared" si="4"/>
        <v>0.05474091688326052</v>
      </c>
      <c r="R61" s="34">
        <f t="shared" si="5"/>
        <v>0</v>
      </c>
      <c r="S61" s="34">
        <f t="shared" si="6"/>
        <v>0</v>
      </c>
      <c r="T61" s="34">
        <f t="shared" si="7"/>
        <v>5.1365454545454545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23" ht="15">
      <c r="A62">
        <v>1761</v>
      </c>
      <c r="B62" s="2">
        <v>1488</v>
      </c>
      <c r="C62" s="2">
        <v>52.333333333333336</v>
      </c>
      <c r="D62" s="2">
        <v>122.08695652173913</v>
      </c>
      <c r="E62" s="2">
        <v>107</v>
      </c>
      <c r="F62" s="2">
        <v>187.71428571428572</v>
      </c>
      <c r="G62" s="2"/>
      <c r="H62" s="34">
        <f t="shared" si="0"/>
        <v>12.838654012079378</v>
      </c>
      <c r="I62" s="34">
        <f t="shared" si="1"/>
        <v>0.37622813323747906</v>
      </c>
      <c r="J62" s="34"/>
      <c r="K62" s="34"/>
      <c r="L62" s="34">
        <f t="shared" si="2"/>
        <v>23.464285714285715</v>
      </c>
      <c r="M62" s="34"/>
      <c r="N62" s="37">
        <f>+'Silver conversion'!D68</f>
        <v>0.2005</v>
      </c>
      <c r="O62" s="2"/>
      <c r="P62" s="34">
        <f t="shared" si="3"/>
        <v>2.5741501294219153</v>
      </c>
      <c r="Q62" s="34">
        <f t="shared" si="4"/>
        <v>0.07543374071411456</v>
      </c>
      <c r="R62" s="34">
        <f t="shared" si="5"/>
        <v>0</v>
      </c>
      <c r="S62" s="34">
        <f t="shared" si="6"/>
        <v>0</v>
      </c>
      <c r="T62" s="34">
        <f t="shared" si="7"/>
        <v>4.704589285714286</v>
      </c>
      <c r="U62" s="2"/>
      <c r="V62" s="2"/>
      <c r="W62" s="2"/>
    </row>
    <row r="63" spans="1:31" ht="15">
      <c r="A63">
        <v>1762</v>
      </c>
      <c r="B63" s="2">
        <v>1728</v>
      </c>
      <c r="C63" s="2">
        <v>45.63636363636363</v>
      </c>
      <c r="D63" s="2">
        <v>136</v>
      </c>
      <c r="E63" s="2">
        <v>131.8095238095238</v>
      </c>
      <c r="F63" s="2">
        <v>200.9090909090909</v>
      </c>
      <c r="G63" s="2"/>
      <c r="H63" s="34">
        <f t="shared" si="0"/>
        <v>14.909404659188954</v>
      </c>
      <c r="I63" s="34">
        <f t="shared" si="1"/>
        <v>0.32808313182144955</v>
      </c>
      <c r="J63" s="34"/>
      <c r="K63" s="34"/>
      <c r="L63" s="34">
        <f t="shared" si="2"/>
        <v>25.113636363636363</v>
      </c>
      <c r="M63" s="34"/>
      <c r="N63" s="37">
        <f>+'Silver conversion'!D69</f>
        <v>0.203</v>
      </c>
      <c r="O63" s="2"/>
      <c r="P63" s="34">
        <f t="shared" si="3"/>
        <v>3.026609145815358</v>
      </c>
      <c r="Q63" s="34">
        <f t="shared" si="4"/>
        <v>0.06660087575975426</v>
      </c>
      <c r="R63" s="34">
        <f t="shared" si="5"/>
        <v>0</v>
      </c>
      <c r="S63" s="34">
        <f t="shared" si="6"/>
        <v>0</v>
      </c>
      <c r="T63" s="34">
        <f t="shared" si="7"/>
        <v>5.098068181818182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27" ht="15">
      <c r="A64">
        <v>1763</v>
      </c>
      <c r="B64" s="2">
        <v>1664</v>
      </c>
      <c r="C64" s="2">
        <v>38</v>
      </c>
      <c r="D64" s="2">
        <v>116.44444444444444</v>
      </c>
      <c r="E64" s="2">
        <v>114.66666666666667</v>
      </c>
      <c r="F64" s="2">
        <v>188.66666666666666</v>
      </c>
      <c r="G64" s="2"/>
      <c r="H64" s="34">
        <f t="shared" si="0"/>
        <v>14.3572044866264</v>
      </c>
      <c r="I64" s="34">
        <f t="shared" si="1"/>
        <v>0.2731847591660676</v>
      </c>
      <c r="J64" s="34"/>
      <c r="K64" s="34"/>
      <c r="L64" s="34">
        <f t="shared" si="2"/>
        <v>23.583333333333332</v>
      </c>
      <c r="M64" s="34"/>
      <c r="N64" s="37">
        <f>+'Silver conversion'!D70</f>
        <v>0.2075</v>
      </c>
      <c r="O64" s="2"/>
      <c r="P64" s="34">
        <f t="shared" si="3"/>
        <v>2.979119930974978</v>
      </c>
      <c r="Q64" s="34">
        <f t="shared" si="4"/>
        <v>0.05668583752695903</v>
      </c>
      <c r="R64" s="34">
        <f t="shared" si="5"/>
        <v>0</v>
      </c>
      <c r="S64" s="34">
        <f t="shared" si="6"/>
        <v>0</v>
      </c>
      <c r="T64" s="34">
        <f t="shared" si="7"/>
        <v>4.893541666666666</v>
      </c>
      <c r="U64" s="2"/>
      <c r="V64" s="2"/>
      <c r="W64" s="2"/>
      <c r="X64" s="2"/>
      <c r="Y64" s="2"/>
      <c r="Z64" s="2"/>
      <c r="AA64" s="2"/>
    </row>
    <row r="65" spans="1:21" ht="15">
      <c r="A65">
        <v>1764</v>
      </c>
      <c r="B65" s="2">
        <v>1501.7142857142858</v>
      </c>
      <c r="C65" s="2">
        <v>42.166666666666664</v>
      </c>
      <c r="D65" s="2">
        <v>158.9090909090909</v>
      </c>
      <c r="E65" s="2">
        <v>115.80952380952381</v>
      </c>
      <c r="F65" s="2">
        <v>210</v>
      </c>
      <c r="G65" s="2"/>
      <c r="H65" s="34">
        <f t="shared" si="0"/>
        <v>12.95698262048564</v>
      </c>
      <c r="I65" s="34">
        <f t="shared" si="1"/>
        <v>0.3031392283728732</v>
      </c>
      <c r="J65" s="34"/>
      <c r="K65" s="34"/>
      <c r="L65" s="34">
        <f t="shared" si="2"/>
        <v>26.25</v>
      </c>
      <c r="M65" s="34"/>
      <c r="N65" s="37">
        <f>+'Silver conversion'!D71</f>
        <v>0.2015</v>
      </c>
      <c r="O65" s="2"/>
      <c r="P65" s="34">
        <f t="shared" si="3"/>
        <v>2.6108319980278565</v>
      </c>
      <c r="Q65" s="34">
        <f t="shared" si="4"/>
        <v>0.06108255451713396</v>
      </c>
      <c r="R65" s="34">
        <f t="shared" si="5"/>
        <v>0</v>
      </c>
      <c r="S65" s="34">
        <f t="shared" si="6"/>
        <v>0</v>
      </c>
      <c r="T65" s="34">
        <f t="shared" si="7"/>
        <v>5.289375000000001</v>
      </c>
      <c r="U65" s="2"/>
    </row>
    <row r="66" spans="1:20" ht="15">
      <c r="A66">
        <v>1765</v>
      </c>
      <c r="B66" s="2">
        <v>1600</v>
      </c>
      <c r="C66" s="2">
        <v>40</v>
      </c>
      <c r="D66" s="2">
        <v>106</v>
      </c>
      <c r="E66" s="2">
        <v>111.33333333333333</v>
      </c>
      <c r="F66" s="2">
        <v>186</v>
      </c>
      <c r="G66" s="2"/>
      <c r="H66" s="34">
        <f t="shared" si="0"/>
        <v>13.805004314063847</v>
      </c>
      <c r="I66" s="34">
        <f t="shared" si="1"/>
        <v>0.28756290438533433</v>
      </c>
      <c r="J66" s="34"/>
      <c r="K66" s="34"/>
      <c r="L66" s="34">
        <f t="shared" si="2"/>
        <v>23.25</v>
      </c>
      <c r="M66" s="34"/>
      <c r="N66" s="37">
        <f>+'Silver conversion'!D72</f>
        <v>0.211</v>
      </c>
      <c r="O66" s="2"/>
      <c r="P66" s="34">
        <f t="shared" si="3"/>
        <v>2.9128559102674716</v>
      </c>
      <c r="Q66" s="34">
        <f t="shared" si="4"/>
        <v>0.06067577282530554</v>
      </c>
      <c r="R66" s="34">
        <f t="shared" si="5"/>
        <v>0</v>
      </c>
      <c r="S66" s="34">
        <f t="shared" si="6"/>
        <v>0</v>
      </c>
      <c r="T66" s="34">
        <f t="shared" si="7"/>
        <v>4.90575</v>
      </c>
    </row>
    <row r="67" spans="1:20" ht="15">
      <c r="A67">
        <v>1766</v>
      </c>
      <c r="B67" s="2">
        <v>1680</v>
      </c>
      <c r="C67" s="2">
        <v>40</v>
      </c>
      <c r="D67" s="2">
        <v>94.3157894736842</v>
      </c>
      <c r="E67" s="2">
        <v>105.45454545454545</v>
      </c>
      <c r="F67" s="2">
        <v>186</v>
      </c>
      <c r="G67" s="2"/>
      <c r="H67" s="34">
        <f t="shared" si="0"/>
        <v>14.49525452976704</v>
      </c>
      <c r="I67" s="34">
        <f t="shared" si="1"/>
        <v>0.28756290438533433</v>
      </c>
      <c r="J67" s="34"/>
      <c r="K67" s="34"/>
      <c r="L67" s="34">
        <f t="shared" si="2"/>
        <v>23.25</v>
      </c>
      <c r="M67" s="34"/>
      <c r="N67" s="37">
        <f>+'Silver conversion'!D73</f>
        <v>0.217</v>
      </c>
      <c r="O67" s="2"/>
      <c r="P67" s="34">
        <f t="shared" si="3"/>
        <v>3.1454702329594477</v>
      </c>
      <c r="Q67" s="34">
        <f t="shared" si="4"/>
        <v>0.06240115025161755</v>
      </c>
      <c r="R67" s="34">
        <f t="shared" si="5"/>
        <v>0</v>
      </c>
      <c r="S67" s="34">
        <f t="shared" si="6"/>
        <v>0</v>
      </c>
      <c r="T67" s="34">
        <f t="shared" si="7"/>
        <v>5.04525</v>
      </c>
    </row>
    <row r="68" spans="1:33" ht="15">
      <c r="A68">
        <v>1767</v>
      </c>
      <c r="B68" s="2">
        <v>1680</v>
      </c>
      <c r="C68" s="2">
        <v>35</v>
      </c>
      <c r="D68" s="2">
        <v>94.11764705882354</v>
      </c>
      <c r="E68" s="2">
        <v>100.66666666666667</v>
      </c>
      <c r="F68" s="2">
        <v>204.83333333333334</v>
      </c>
      <c r="G68" s="2"/>
      <c r="H68" s="34">
        <f t="shared" si="0"/>
        <v>14.49525452976704</v>
      </c>
      <c r="I68" s="34">
        <f t="shared" si="1"/>
        <v>0.2516175413371675</v>
      </c>
      <c r="J68" s="34"/>
      <c r="K68" s="34"/>
      <c r="L68" s="34">
        <f t="shared" si="2"/>
        <v>25.604166666666668</v>
      </c>
      <c r="M68" s="34"/>
      <c r="N68" s="37">
        <f>+'Silver conversion'!D74</f>
        <v>0.2155</v>
      </c>
      <c r="O68" s="2"/>
      <c r="P68" s="34">
        <f t="shared" si="3"/>
        <v>3.123727351164797</v>
      </c>
      <c r="Q68" s="34">
        <f t="shared" si="4"/>
        <v>0.0542235801581596</v>
      </c>
      <c r="R68" s="34">
        <f t="shared" si="5"/>
        <v>0</v>
      </c>
      <c r="S68" s="34">
        <f t="shared" si="6"/>
        <v>0</v>
      </c>
      <c r="T68" s="34">
        <f t="shared" si="7"/>
        <v>5.517697916666667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0" ht="15">
      <c r="A69">
        <v>1768</v>
      </c>
      <c r="B69" s="2">
        <v>1680</v>
      </c>
      <c r="C69" s="2">
        <v>36</v>
      </c>
      <c r="D69" s="2">
        <v>97.06666666666666</v>
      </c>
      <c r="E69" s="2">
        <v>97</v>
      </c>
      <c r="F69" s="2">
        <v>227.04761904761904</v>
      </c>
      <c r="G69" s="2"/>
      <c r="H69" s="34">
        <f t="shared" si="0"/>
        <v>14.49525452976704</v>
      </c>
      <c r="I69" s="34">
        <f t="shared" si="1"/>
        <v>0.2588066139468009</v>
      </c>
      <c r="J69" s="34"/>
      <c r="K69" s="34"/>
      <c r="L69" s="34">
        <f t="shared" si="2"/>
        <v>28.38095238095238</v>
      </c>
      <c r="M69" s="34"/>
      <c r="N69" s="37">
        <f>+'Silver conversion'!D75</f>
        <v>0.208</v>
      </c>
      <c r="O69" s="2"/>
      <c r="P69" s="34">
        <f t="shared" si="3"/>
        <v>3.0150129421915444</v>
      </c>
      <c r="Q69" s="34">
        <f t="shared" si="4"/>
        <v>0.05383177570093458</v>
      </c>
      <c r="R69" s="34">
        <f t="shared" si="5"/>
        <v>0</v>
      </c>
      <c r="S69" s="34">
        <f t="shared" si="6"/>
        <v>0</v>
      </c>
      <c r="T69" s="34">
        <f t="shared" si="7"/>
        <v>5.903238095238095</v>
      </c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26" ht="15">
      <c r="A70">
        <v>1769</v>
      </c>
      <c r="B70" s="2">
        <v>1522.909090909091</v>
      </c>
      <c r="C70" s="2">
        <v>31.818181818181817</v>
      </c>
      <c r="D70" s="2">
        <v>86.18181818181819</v>
      </c>
      <c r="E70" s="2">
        <v>84.72727272727273</v>
      </c>
      <c r="F70" s="2">
        <v>215.52941176470588</v>
      </c>
      <c r="G70" s="2"/>
      <c r="H70" s="34">
        <f t="shared" si="0"/>
        <v>13.139854106204409</v>
      </c>
      <c r="I70" s="34">
        <f t="shared" si="1"/>
        <v>0.228743219397425</v>
      </c>
      <c r="J70" s="34"/>
      <c r="K70" s="34"/>
      <c r="L70" s="34">
        <f t="shared" si="2"/>
        <v>26.941176470588236</v>
      </c>
      <c r="M70" s="34"/>
      <c r="N70" s="37">
        <f>+'Silver conversion'!D76</f>
        <v>0.206</v>
      </c>
      <c r="O70" s="2"/>
      <c r="P70" s="34">
        <f t="shared" si="3"/>
        <v>2.706809945878108</v>
      </c>
      <c r="Q70" s="34">
        <f t="shared" si="4"/>
        <v>0.04712110319586955</v>
      </c>
      <c r="R70" s="34">
        <f t="shared" si="5"/>
        <v>0</v>
      </c>
      <c r="S70" s="34">
        <f t="shared" si="6"/>
        <v>0</v>
      </c>
      <c r="T70" s="34">
        <f t="shared" si="7"/>
        <v>5.549882352941176</v>
      </c>
      <c r="U70" s="2"/>
      <c r="V70" s="2"/>
      <c r="W70" s="2"/>
      <c r="X70" s="2"/>
      <c r="Y70" s="2"/>
      <c r="Z70" s="2"/>
    </row>
    <row r="71" spans="1:23" ht="15">
      <c r="A71">
        <v>1770</v>
      </c>
      <c r="B71" s="2">
        <v>1464</v>
      </c>
      <c r="C71" s="2">
        <v>32</v>
      </c>
      <c r="D71" s="2">
        <v>88</v>
      </c>
      <c r="E71" s="2">
        <v>94</v>
      </c>
      <c r="F71" s="2">
        <v>198.85714285714286</v>
      </c>
      <c r="G71" s="2"/>
      <c r="H71" s="34">
        <f t="shared" si="0"/>
        <v>12.631578947368421</v>
      </c>
      <c r="I71" s="34">
        <f t="shared" si="1"/>
        <v>0.23005032350826743</v>
      </c>
      <c r="J71" s="34"/>
      <c r="K71" s="34"/>
      <c r="L71" s="34">
        <f t="shared" si="2"/>
        <v>24.857142857142858</v>
      </c>
      <c r="M71" s="34"/>
      <c r="N71" s="37">
        <f>+'Silver conversion'!D77</f>
        <v>0.207</v>
      </c>
      <c r="O71" s="2"/>
      <c r="P71" s="34">
        <f t="shared" si="3"/>
        <v>2.614736842105263</v>
      </c>
      <c r="Q71" s="34">
        <f t="shared" si="4"/>
        <v>0.04762041696621135</v>
      </c>
      <c r="R71" s="34">
        <f t="shared" si="5"/>
        <v>0</v>
      </c>
      <c r="S71" s="34">
        <f t="shared" si="6"/>
        <v>0</v>
      </c>
      <c r="T71" s="34">
        <f t="shared" si="7"/>
        <v>5.145428571428571</v>
      </c>
      <c r="U71" s="2"/>
      <c r="V71" s="2"/>
      <c r="W71" s="2"/>
    </row>
    <row r="72" spans="1:21" ht="15">
      <c r="A72">
        <v>1771</v>
      </c>
      <c r="B72" s="2">
        <v>1515.3333333333333</v>
      </c>
      <c r="C72" s="2">
        <v>30.666666666666668</v>
      </c>
      <c r="D72" s="2">
        <v>88</v>
      </c>
      <c r="E72" s="2">
        <v>88.66666666666667</v>
      </c>
      <c r="F72" s="2">
        <v>194.66666666666666</v>
      </c>
      <c r="G72" s="2"/>
      <c r="H72" s="34">
        <f t="shared" si="0"/>
        <v>13.074489502444635</v>
      </c>
      <c r="I72" s="34">
        <f t="shared" si="1"/>
        <v>0.22046489336208963</v>
      </c>
      <c r="J72" s="34"/>
      <c r="K72" s="34"/>
      <c r="L72" s="34">
        <f t="shared" si="2"/>
        <v>24.333333333333332</v>
      </c>
      <c r="M72" s="34"/>
      <c r="N72" s="37">
        <f>+'Silver conversion'!D78</f>
        <v>0.204</v>
      </c>
      <c r="O72" s="2"/>
      <c r="P72" s="34">
        <f t="shared" si="3"/>
        <v>2.6671958584987054</v>
      </c>
      <c r="Q72" s="34">
        <f t="shared" si="4"/>
        <v>0.04497483824586628</v>
      </c>
      <c r="R72" s="34">
        <f t="shared" si="5"/>
        <v>0</v>
      </c>
      <c r="S72" s="34">
        <f t="shared" si="6"/>
        <v>0</v>
      </c>
      <c r="T72" s="34">
        <f t="shared" si="7"/>
        <v>4.9639999999999995</v>
      </c>
      <c r="U72" s="2"/>
    </row>
    <row r="73" spans="1:21" ht="15">
      <c r="A73">
        <v>1772</v>
      </c>
      <c r="B73" s="2">
        <v>1492</v>
      </c>
      <c r="C73" s="2">
        <v>33</v>
      </c>
      <c r="D73" s="2">
        <v>90.94736842105263</v>
      </c>
      <c r="E73" s="2">
        <v>82.52631578947368</v>
      </c>
      <c r="F73" s="2">
        <v>203.33333333333334</v>
      </c>
      <c r="G73" s="2"/>
      <c r="H73" s="34">
        <f t="shared" si="0"/>
        <v>12.873166522864537</v>
      </c>
      <c r="I73" s="34">
        <f t="shared" si="1"/>
        <v>0.2372393961179008</v>
      </c>
      <c r="J73" s="34"/>
      <c r="K73" s="34"/>
      <c r="L73" s="34">
        <f t="shared" si="2"/>
        <v>25.416666666666668</v>
      </c>
      <c r="M73" s="34"/>
      <c r="N73" s="37">
        <f>+'Silver conversion'!D79</f>
        <v>0.203</v>
      </c>
      <c r="O73" s="2"/>
      <c r="P73" s="34">
        <f t="shared" si="3"/>
        <v>2.613252804141501</v>
      </c>
      <c r="Q73" s="34">
        <f t="shared" si="4"/>
        <v>0.04815959741193387</v>
      </c>
      <c r="R73" s="34">
        <f t="shared" si="5"/>
        <v>0</v>
      </c>
      <c r="S73" s="34">
        <f t="shared" si="6"/>
        <v>0</v>
      </c>
      <c r="T73" s="34">
        <f t="shared" si="7"/>
        <v>5.159583333333334</v>
      </c>
      <c r="U73" s="2"/>
    </row>
    <row r="74" spans="1:21" ht="15">
      <c r="A74">
        <v>1773</v>
      </c>
      <c r="B74" s="2">
        <v>1536</v>
      </c>
      <c r="C74" s="2">
        <v>30.5</v>
      </c>
      <c r="D74" s="2">
        <v>81.33333333333333</v>
      </c>
      <c r="E74" s="2">
        <v>80</v>
      </c>
      <c r="F74" s="2">
        <v>242</v>
      </c>
      <c r="G74" s="2"/>
      <c r="H74" s="34">
        <f t="shared" si="0"/>
        <v>13.252804141501294</v>
      </c>
      <c r="I74" s="34">
        <f t="shared" si="1"/>
        <v>0.2192667145938174</v>
      </c>
      <c r="J74" s="34"/>
      <c r="K74" s="34"/>
      <c r="L74" s="34">
        <f t="shared" si="2"/>
        <v>30.25</v>
      </c>
      <c r="M74" s="34"/>
      <c r="N74" s="37">
        <f>+'Silver conversion'!D80</f>
        <v>0.198</v>
      </c>
      <c r="O74" s="2"/>
      <c r="P74" s="34">
        <f t="shared" si="3"/>
        <v>2.624055220017256</v>
      </c>
      <c r="Q74" s="34">
        <f t="shared" si="4"/>
        <v>0.04341480948957585</v>
      </c>
      <c r="R74" s="34">
        <f t="shared" si="5"/>
        <v>0</v>
      </c>
      <c r="S74" s="34">
        <f t="shared" si="6"/>
        <v>0</v>
      </c>
      <c r="T74" s="34">
        <f t="shared" si="7"/>
        <v>5.9895000000000005</v>
      </c>
      <c r="U74" s="2"/>
    </row>
    <row r="75" spans="1:21" ht="15">
      <c r="A75">
        <v>1774</v>
      </c>
      <c r="B75" s="2">
        <v>1693.7142857142858</v>
      </c>
      <c r="C75" s="2">
        <v>28</v>
      </c>
      <c r="D75" s="2">
        <v>78.21052631578948</v>
      </c>
      <c r="E75" s="2">
        <v>81.7</v>
      </c>
      <c r="F75" s="2">
        <v>205.66666666666666</v>
      </c>
      <c r="G75" s="2"/>
      <c r="H75" s="34">
        <f t="shared" si="0"/>
        <v>14.613583138173302</v>
      </c>
      <c r="I75" s="34">
        <f t="shared" si="1"/>
        <v>0.201294033069734</v>
      </c>
      <c r="J75" s="34"/>
      <c r="K75" s="34"/>
      <c r="L75" s="34">
        <f t="shared" si="2"/>
        <v>25.708333333333332</v>
      </c>
      <c r="M75" s="34"/>
      <c r="N75" s="37">
        <f>+'Silver conversion'!D81</f>
        <v>0.206</v>
      </c>
      <c r="O75" s="2"/>
      <c r="P75" s="34">
        <f t="shared" si="3"/>
        <v>3.0103981264637003</v>
      </c>
      <c r="Q75" s="34">
        <f t="shared" si="4"/>
        <v>0.041466570812365204</v>
      </c>
      <c r="R75" s="34">
        <f t="shared" si="5"/>
        <v>0</v>
      </c>
      <c r="S75" s="34">
        <f t="shared" si="6"/>
        <v>0</v>
      </c>
      <c r="T75" s="34">
        <f t="shared" si="7"/>
        <v>5.295916666666666</v>
      </c>
      <c r="U75" s="2"/>
    </row>
    <row r="76" spans="1:21" ht="15">
      <c r="A76">
        <v>1775</v>
      </c>
      <c r="B76" s="2">
        <v>2041.2631578947369</v>
      </c>
      <c r="C76" s="2">
        <v>29.666666666666668</v>
      </c>
      <c r="D76" s="2">
        <v>91.42857142857143</v>
      </c>
      <c r="E76" s="2">
        <v>91.5</v>
      </c>
      <c r="F76" s="2">
        <v>170.66666666666666</v>
      </c>
      <c r="G76" s="2"/>
      <c r="H76" s="34">
        <f t="shared" si="0"/>
        <v>17.612279188047772</v>
      </c>
      <c r="I76" s="34">
        <f t="shared" si="1"/>
        <v>0.2132758207524563</v>
      </c>
      <c r="J76" s="34"/>
      <c r="K76" s="34"/>
      <c r="L76" s="34">
        <f t="shared" si="2"/>
        <v>21.333333333333332</v>
      </c>
      <c r="M76" s="34"/>
      <c r="N76" s="37">
        <f>+'Silver conversion'!D82</f>
        <v>0.213</v>
      </c>
      <c r="O76" s="2"/>
      <c r="P76" s="34">
        <f t="shared" si="3"/>
        <v>3.7514154670541755</v>
      </c>
      <c r="Q76" s="34">
        <f t="shared" si="4"/>
        <v>0.04542774982027319</v>
      </c>
      <c r="R76" s="34">
        <f t="shared" si="5"/>
        <v>0</v>
      </c>
      <c r="S76" s="34">
        <f t="shared" si="6"/>
        <v>0</v>
      </c>
      <c r="T76" s="34">
        <f t="shared" si="7"/>
        <v>4.544</v>
      </c>
      <c r="U76" s="2"/>
    </row>
    <row r="77" spans="1:20" ht="15">
      <c r="A77">
        <v>1776</v>
      </c>
      <c r="B77" s="2">
        <v>1914.6666666666667</v>
      </c>
      <c r="C77" s="2">
        <v>28.444444444444443</v>
      </c>
      <c r="D77" s="2">
        <v>90.46153846153847</v>
      </c>
      <c r="E77" s="2">
        <v>97.23076923076923</v>
      </c>
      <c r="F77" s="2">
        <v>152.88888888888889</v>
      </c>
      <c r="G77" s="2"/>
      <c r="H77" s="34">
        <f t="shared" si="0"/>
        <v>16.51998849582974</v>
      </c>
      <c r="I77" s="34">
        <f t="shared" si="1"/>
        <v>0.20448917645179326</v>
      </c>
      <c r="J77" s="34"/>
      <c r="K77" s="34"/>
      <c r="L77" s="34">
        <f t="shared" si="2"/>
        <v>19.11111111111111</v>
      </c>
      <c r="M77" s="34"/>
      <c r="N77" s="37">
        <f>+'Silver conversion'!D83</f>
        <v>0.2125</v>
      </c>
      <c r="O77" s="2"/>
      <c r="P77" s="34">
        <f t="shared" si="3"/>
        <v>3.5104975553638194</v>
      </c>
      <c r="Q77" s="34">
        <f t="shared" si="4"/>
        <v>0.04345394999600607</v>
      </c>
      <c r="R77" s="34">
        <f t="shared" si="5"/>
        <v>0</v>
      </c>
      <c r="S77" s="34">
        <f t="shared" si="6"/>
        <v>0</v>
      </c>
      <c r="T77" s="34">
        <f t="shared" si="7"/>
        <v>4.061111111111111</v>
      </c>
    </row>
    <row r="78" spans="1:20" ht="15">
      <c r="A78">
        <v>1777</v>
      </c>
      <c r="B78" s="2">
        <v>1540.5714285714287</v>
      </c>
      <c r="C78" s="2">
        <v>26.857142857142858</v>
      </c>
      <c r="D78" s="2">
        <v>93.53846153846153</v>
      </c>
      <c r="E78" s="2">
        <v>98.46153846153847</v>
      </c>
      <c r="F78" s="2">
        <v>148.8</v>
      </c>
      <c r="G78" s="2"/>
      <c r="H78" s="34">
        <f aca="true" t="shared" si="8" ref="H78:H101">+B78/115.9</f>
        <v>13.292247010970048</v>
      </c>
      <c r="I78" s="34">
        <f aca="true" t="shared" si="9" ref="I78:I101">+C78/139.1</f>
        <v>0.1930779500872959</v>
      </c>
      <c r="J78" s="34"/>
      <c r="K78" s="34"/>
      <c r="L78" s="34">
        <f aca="true" t="shared" si="10" ref="L78:L101">+F78/8</f>
        <v>18.6</v>
      </c>
      <c r="M78" s="34"/>
      <c r="N78" s="37">
        <f>+'Silver conversion'!D84</f>
        <v>0.213</v>
      </c>
      <c r="O78" s="2"/>
      <c r="P78" s="34">
        <f aca="true" t="shared" si="11" ref="P78:P101">+H78*$N78</f>
        <v>2.83124861333662</v>
      </c>
      <c r="Q78" s="34">
        <f aca="true" t="shared" si="12" ref="Q78:Q101">+I78*$N78</f>
        <v>0.04112560336859403</v>
      </c>
      <c r="R78" s="34">
        <f aca="true" t="shared" si="13" ref="R78:R101">+J78*$N78</f>
        <v>0</v>
      </c>
      <c r="S78" s="34">
        <f aca="true" t="shared" si="14" ref="S78:S101">+K78*$N78</f>
        <v>0</v>
      </c>
      <c r="T78" s="34">
        <f aca="true" t="shared" si="15" ref="T78:T101">+L78*$N78</f>
        <v>3.9618</v>
      </c>
    </row>
    <row r="79" spans="1:20" ht="15">
      <c r="A79">
        <v>1778</v>
      </c>
      <c r="B79" s="2">
        <v>1544</v>
      </c>
      <c r="C79" s="2">
        <v>32.1</v>
      </c>
      <c r="D79" s="2">
        <v>110.3157894736842</v>
      </c>
      <c r="E79" s="2">
        <v>107.29411764705883</v>
      </c>
      <c r="F79" s="2">
        <v>166.4</v>
      </c>
      <c r="G79" s="2"/>
      <c r="H79" s="34">
        <f t="shared" si="8"/>
        <v>13.321829163071612</v>
      </c>
      <c r="I79" s="34">
        <f t="shared" si="9"/>
        <v>0.23076923076923078</v>
      </c>
      <c r="J79" s="34"/>
      <c r="K79" s="34"/>
      <c r="L79" s="34">
        <f t="shared" si="10"/>
        <v>20.8</v>
      </c>
      <c r="M79" s="34"/>
      <c r="N79" s="37">
        <f>+'Silver conversion'!D85</f>
        <v>0.2115</v>
      </c>
      <c r="O79" s="2"/>
      <c r="P79" s="34">
        <f t="shared" si="11"/>
        <v>2.8175668679896457</v>
      </c>
      <c r="Q79" s="34">
        <f t="shared" si="12"/>
        <v>0.04880769230769231</v>
      </c>
      <c r="R79" s="34">
        <f t="shared" si="13"/>
        <v>0</v>
      </c>
      <c r="S79" s="34">
        <f t="shared" si="14"/>
        <v>0</v>
      </c>
      <c r="T79" s="34">
        <f t="shared" si="15"/>
        <v>4.3992</v>
      </c>
    </row>
    <row r="80" spans="1:21" ht="15">
      <c r="A80">
        <v>1779</v>
      </c>
      <c r="B80" s="2">
        <v>1548</v>
      </c>
      <c r="C80" s="2">
        <v>30.666666666666668</v>
      </c>
      <c r="D80" s="2">
        <v>106.33333333333333</v>
      </c>
      <c r="E80" s="2">
        <v>97.33333333333333</v>
      </c>
      <c r="F80" s="2">
        <v>154.66666666666666</v>
      </c>
      <c r="G80" s="2"/>
      <c r="H80" s="34">
        <f t="shared" si="8"/>
        <v>13.356341673856772</v>
      </c>
      <c r="I80" s="34">
        <f t="shared" si="9"/>
        <v>0.22046489336208963</v>
      </c>
      <c r="J80" s="34"/>
      <c r="K80" s="34"/>
      <c r="L80" s="34">
        <f t="shared" si="10"/>
        <v>19.333333333333332</v>
      </c>
      <c r="M80" s="34"/>
      <c r="N80" s="37">
        <f>+'Silver conversion'!D86</f>
        <v>0.205</v>
      </c>
      <c r="O80" s="2"/>
      <c r="P80" s="34">
        <f t="shared" si="11"/>
        <v>2.738050043140638</v>
      </c>
      <c r="Q80" s="34">
        <f t="shared" si="12"/>
        <v>0.04519530313922837</v>
      </c>
      <c r="R80" s="34">
        <f t="shared" si="13"/>
        <v>0</v>
      </c>
      <c r="S80" s="34">
        <f t="shared" si="14"/>
        <v>0</v>
      </c>
      <c r="T80" s="34">
        <f t="shared" si="15"/>
        <v>3.963333333333333</v>
      </c>
      <c r="U80" s="2"/>
    </row>
    <row r="81" spans="1:23" ht="15">
      <c r="A81">
        <v>1780</v>
      </c>
      <c r="B81" s="2">
        <v>1576</v>
      </c>
      <c r="C81" s="2">
        <v>33.666666666666664</v>
      </c>
      <c r="D81" s="2">
        <v>119.23809523809524</v>
      </c>
      <c r="E81" s="2">
        <v>100.36363636363636</v>
      </c>
      <c r="F81" s="2">
        <v>196.57142857142858</v>
      </c>
      <c r="G81" s="2"/>
      <c r="H81" s="34">
        <f t="shared" si="8"/>
        <v>13.59792924935289</v>
      </c>
      <c r="I81" s="34">
        <f t="shared" si="9"/>
        <v>0.2420321111909897</v>
      </c>
      <c r="J81" s="34"/>
      <c r="K81" s="34"/>
      <c r="L81" s="34">
        <f t="shared" si="10"/>
        <v>24.571428571428573</v>
      </c>
      <c r="M81" s="34"/>
      <c r="N81" s="37">
        <f>+'Silver conversion'!D87</f>
        <v>0.205</v>
      </c>
      <c r="O81" s="2"/>
      <c r="P81" s="34">
        <f t="shared" si="11"/>
        <v>2.7875754961173422</v>
      </c>
      <c r="Q81" s="34">
        <f t="shared" si="12"/>
        <v>0.04961658279415288</v>
      </c>
      <c r="R81" s="34">
        <f t="shared" si="13"/>
        <v>0</v>
      </c>
      <c r="S81" s="34">
        <f t="shared" si="14"/>
        <v>0</v>
      </c>
      <c r="T81" s="34">
        <f t="shared" si="15"/>
        <v>5.037142857142857</v>
      </c>
      <c r="U81" s="2"/>
      <c r="V81" s="2"/>
      <c r="W81" s="2"/>
    </row>
    <row r="82" spans="1:24" ht="15">
      <c r="A82">
        <v>1781</v>
      </c>
      <c r="B82" s="2">
        <v>1536</v>
      </c>
      <c r="C82" s="2">
        <v>40.72727272727273</v>
      </c>
      <c r="D82" s="2">
        <v>133.89473684210526</v>
      </c>
      <c r="E82" s="2">
        <v>123.63636363636364</v>
      </c>
      <c r="F82" s="2">
        <v>219.73333333333332</v>
      </c>
      <c r="G82" s="2"/>
      <c r="H82" s="34">
        <f t="shared" si="8"/>
        <v>13.252804141501294</v>
      </c>
      <c r="I82" s="34">
        <f t="shared" si="9"/>
        <v>0.292791320828704</v>
      </c>
      <c r="J82" s="34"/>
      <c r="K82" s="34"/>
      <c r="L82" s="34">
        <f t="shared" si="10"/>
        <v>27.466666666666665</v>
      </c>
      <c r="M82" s="34"/>
      <c r="N82" s="37">
        <f>+'Silver conversion'!D88</f>
        <v>0.203</v>
      </c>
      <c r="O82" s="2"/>
      <c r="P82" s="34">
        <f t="shared" si="11"/>
        <v>2.690319240724763</v>
      </c>
      <c r="Q82" s="34">
        <f t="shared" si="12"/>
        <v>0.05943663812822692</v>
      </c>
      <c r="R82" s="34">
        <f t="shared" si="13"/>
        <v>0</v>
      </c>
      <c r="S82" s="34">
        <f t="shared" si="14"/>
        <v>0</v>
      </c>
      <c r="T82" s="34">
        <f t="shared" si="15"/>
        <v>5.575733333333333</v>
      </c>
      <c r="U82" s="2"/>
      <c r="V82" s="2"/>
      <c r="W82" s="2"/>
      <c r="X82" s="2"/>
    </row>
    <row r="83" spans="1:33" ht="15">
      <c r="A83">
        <v>1782</v>
      </c>
      <c r="B83" s="2">
        <v>2124</v>
      </c>
      <c r="C83" s="2">
        <v>64</v>
      </c>
      <c r="D83" s="2">
        <v>181.33333333333334</v>
      </c>
      <c r="E83" s="2">
        <v>185.33333333333334</v>
      </c>
      <c r="F83" s="2">
        <v>220.8</v>
      </c>
      <c r="G83" s="2"/>
      <c r="H83" s="34">
        <f t="shared" si="8"/>
        <v>18.326143226919758</v>
      </c>
      <c r="I83" s="34">
        <f t="shared" si="9"/>
        <v>0.46010064701653486</v>
      </c>
      <c r="J83" s="34"/>
      <c r="K83" s="34"/>
      <c r="L83" s="34">
        <f t="shared" si="10"/>
        <v>27.6</v>
      </c>
      <c r="M83" s="34"/>
      <c r="N83" s="37">
        <f>+'Silver conversion'!D89</f>
        <v>0.1945</v>
      </c>
      <c r="O83" s="2"/>
      <c r="P83" s="34">
        <f t="shared" si="11"/>
        <v>3.564434857635893</v>
      </c>
      <c r="Q83" s="34">
        <f t="shared" si="12"/>
        <v>0.08948957584471603</v>
      </c>
      <c r="R83" s="34">
        <f t="shared" si="13"/>
        <v>0</v>
      </c>
      <c r="S83" s="34">
        <f t="shared" si="14"/>
        <v>0</v>
      </c>
      <c r="T83" s="34">
        <f t="shared" si="15"/>
        <v>5.368200000000001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25" ht="15">
      <c r="A84">
        <v>1783</v>
      </c>
      <c r="B84" s="2">
        <v>1662.5454545454545</v>
      </c>
      <c r="C84" s="2">
        <v>60</v>
      </c>
      <c r="D84" s="2">
        <v>164</v>
      </c>
      <c r="E84" s="2">
        <v>171.33333333333334</v>
      </c>
      <c r="F84" s="2">
        <v>184</v>
      </c>
      <c r="G84" s="2"/>
      <c r="H84" s="34">
        <f t="shared" si="8"/>
        <v>14.344654482704525</v>
      </c>
      <c r="I84" s="34">
        <f t="shared" si="9"/>
        <v>0.43134435657800146</v>
      </c>
      <c r="J84" s="34"/>
      <c r="K84" s="34"/>
      <c r="L84" s="34">
        <f t="shared" si="10"/>
        <v>23</v>
      </c>
      <c r="M84" s="34"/>
      <c r="N84" s="37">
        <f>+'Silver conversion'!D90</f>
        <v>0.1915</v>
      </c>
      <c r="O84" s="2"/>
      <c r="P84" s="34">
        <f t="shared" si="11"/>
        <v>2.747001333437917</v>
      </c>
      <c r="Q84" s="34">
        <f t="shared" si="12"/>
        <v>0.08260244428468728</v>
      </c>
      <c r="R84" s="34">
        <f t="shared" si="13"/>
        <v>0</v>
      </c>
      <c r="S84" s="34">
        <f t="shared" si="14"/>
        <v>0</v>
      </c>
      <c r="T84" s="34">
        <f t="shared" si="15"/>
        <v>4.4045000000000005</v>
      </c>
      <c r="U84" s="2"/>
      <c r="V84" s="2"/>
      <c r="W84" s="2"/>
      <c r="X84" s="2"/>
      <c r="Y84" s="2"/>
    </row>
    <row r="85" spans="1:21" ht="15">
      <c r="A85">
        <v>1784</v>
      </c>
      <c r="B85" s="2">
        <v>1716</v>
      </c>
      <c r="C85" s="2">
        <v>39</v>
      </c>
      <c r="D85" s="2">
        <v>144</v>
      </c>
      <c r="E85" s="2">
        <v>165.33333333333334</v>
      </c>
      <c r="F85" s="2">
        <v>186.66666666666666</v>
      </c>
      <c r="G85" s="2"/>
      <c r="H85" s="34">
        <f t="shared" si="8"/>
        <v>14.805867126833476</v>
      </c>
      <c r="I85" s="34">
        <f t="shared" si="9"/>
        <v>0.28037383177570097</v>
      </c>
      <c r="J85" s="34"/>
      <c r="K85" s="34"/>
      <c r="L85" s="34">
        <f t="shared" si="10"/>
        <v>23.333333333333332</v>
      </c>
      <c r="M85" s="34"/>
      <c r="N85" s="37">
        <f>+'Silver conversion'!D91</f>
        <v>0.191</v>
      </c>
      <c r="O85" s="2"/>
      <c r="P85" s="34">
        <f t="shared" si="11"/>
        <v>2.827920621225194</v>
      </c>
      <c r="Q85" s="34">
        <f t="shared" si="12"/>
        <v>0.05355140186915888</v>
      </c>
      <c r="R85" s="34">
        <f t="shared" si="13"/>
        <v>0</v>
      </c>
      <c r="S85" s="34">
        <f t="shared" si="14"/>
        <v>0</v>
      </c>
      <c r="T85" s="34">
        <f t="shared" si="15"/>
        <v>4.456666666666666</v>
      </c>
      <c r="U85" s="2"/>
    </row>
    <row r="86" spans="1:21" ht="15">
      <c r="A86">
        <v>1785</v>
      </c>
      <c r="B86" s="2">
        <v>1672</v>
      </c>
      <c r="C86" s="2">
        <v>49.666666666666664</v>
      </c>
      <c r="D86" s="2">
        <v>147.33333333333334</v>
      </c>
      <c r="E86" s="2">
        <v>170.16666666666666</v>
      </c>
      <c r="F86" s="2">
        <v>228</v>
      </c>
      <c r="G86" s="2"/>
      <c r="H86" s="34">
        <f t="shared" si="8"/>
        <v>14.426229508196721</v>
      </c>
      <c r="I86" s="34">
        <f t="shared" si="9"/>
        <v>0.3570572729451234</v>
      </c>
      <c r="J86" s="34"/>
      <c r="K86" s="34"/>
      <c r="L86" s="34">
        <f t="shared" si="10"/>
        <v>28.5</v>
      </c>
      <c r="M86" s="34"/>
      <c r="N86" s="37">
        <f>+'Silver conversion'!D92</f>
        <v>0.194</v>
      </c>
      <c r="O86" s="2"/>
      <c r="P86" s="34">
        <f t="shared" si="11"/>
        <v>2.798688524590164</v>
      </c>
      <c r="Q86" s="34">
        <f t="shared" si="12"/>
        <v>0.06926911095135395</v>
      </c>
      <c r="R86" s="34">
        <f t="shared" si="13"/>
        <v>0</v>
      </c>
      <c r="S86" s="34">
        <f t="shared" si="14"/>
        <v>0</v>
      </c>
      <c r="T86" s="34">
        <f t="shared" si="15"/>
        <v>5.529</v>
      </c>
      <c r="U86" s="2"/>
    </row>
    <row r="87" spans="1:22" ht="15">
      <c r="A87">
        <v>1786</v>
      </c>
      <c r="B87" s="2">
        <v>1824</v>
      </c>
      <c r="C87" s="2">
        <v>40.666666666666664</v>
      </c>
      <c r="D87" s="2">
        <v>138.66666666666666</v>
      </c>
      <c r="E87" s="2">
        <v>134.2608695652174</v>
      </c>
      <c r="F87" s="2">
        <v>240</v>
      </c>
      <c r="G87" s="2"/>
      <c r="H87" s="34">
        <f t="shared" si="8"/>
        <v>15.737704918032787</v>
      </c>
      <c r="I87" s="34">
        <f t="shared" si="9"/>
        <v>0.2923556194584232</v>
      </c>
      <c r="J87" s="34"/>
      <c r="K87" s="34"/>
      <c r="L87" s="34">
        <f t="shared" si="10"/>
        <v>30</v>
      </c>
      <c r="M87" s="34"/>
      <c r="N87" s="37">
        <f>+'Silver conversion'!D93</f>
        <v>0.1915</v>
      </c>
      <c r="O87" s="2"/>
      <c r="P87" s="34">
        <f t="shared" si="11"/>
        <v>3.0137704918032786</v>
      </c>
      <c r="Q87" s="34">
        <f t="shared" si="12"/>
        <v>0.055986101126288046</v>
      </c>
      <c r="R87" s="34">
        <f t="shared" si="13"/>
        <v>0</v>
      </c>
      <c r="S87" s="34">
        <f t="shared" si="14"/>
        <v>0</v>
      </c>
      <c r="T87" s="34">
        <f t="shared" si="15"/>
        <v>5.745</v>
      </c>
      <c r="U87" s="2"/>
      <c r="V87" s="2"/>
    </row>
    <row r="88" spans="1:21" ht="15">
      <c r="A88">
        <v>1787</v>
      </c>
      <c r="B88" s="2">
        <v>1456</v>
      </c>
      <c r="C88" s="2">
        <v>35.333333333333336</v>
      </c>
      <c r="D88" s="2">
        <v>118.0952380952381</v>
      </c>
      <c r="E88" s="2">
        <v>123.47826086956522</v>
      </c>
      <c r="F88" s="2">
        <v>237.33333333333334</v>
      </c>
      <c r="G88" s="2"/>
      <c r="H88" s="34">
        <f t="shared" si="8"/>
        <v>12.5625539257981</v>
      </c>
      <c r="I88" s="34">
        <f t="shared" si="9"/>
        <v>0.254013898873712</v>
      </c>
      <c r="J88" s="34"/>
      <c r="K88" s="34"/>
      <c r="L88" s="34">
        <f t="shared" si="10"/>
        <v>29.666666666666668</v>
      </c>
      <c r="M88" s="34"/>
      <c r="N88" s="37">
        <f>+'Silver conversion'!D94</f>
        <v>0.1855</v>
      </c>
      <c r="O88" s="2"/>
      <c r="P88" s="34">
        <f t="shared" si="11"/>
        <v>2.330353753235548</v>
      </c>
      <c r="Q88" s="34">
        <f t="shared" si="12"/>
        <v>0.04711957824107358</v>
      </c>
      <c r="R88" s="34">
        <f t="shared" si="13"/>
        <v>0</v>
      </c>
      <c r="S88" s="34">
        <f t="shared" si="14"/>
        <v>0</v>
      </c>
      <c r="T88" s="34">
        <f t="shared" si="15"/>
        <v>5.503166666666667</v>
      </c>
      <c r="U88" s="2"/>
    </row>
    <row r="89" spans="1:21" ht="15">
      <c r="A89">
        <v>1788</v>
      </c>
      <c r="B89" s="2">
        <v>1368</v>
      </c>
      <c r="C89" s="2">
        <v>37.333333333333336</v>
      </c>
      <c r="D89" s="2">
        <v>130.94736842105263</v>
      </c>
      <c r="E89" s="2">
        <v>144</v>
      </c>
      <c r="F89" s="2">
        <v>218.66666666666666</v>
      </c>
      <c r="G89" s="2"/>
      <c r="H89" s="34">
        <f t="shared" si="8"/>
        <v>11.803278688524589</v>
      </c>
      <c r="I89" s="34">
        <f t="shared" si="9"/>
        <v>0.2683920440929787</v>
      </c>
      <c r="J89" s="34"/>
      <c r="K89" s="34"/>
      <c r="L89" s="34">
        <f t="shared" si="10"/>
        <v>27.333333333333332</v>
      </c>
      <c r="M89" s="34"/>
      <c r="N89" s="37">
        <f>+'Silver conversion'!D95</f>
        <v>0.179</v>
      </c>
      <c r="O89" s="2"/>
      <c r="P89" s="34">
        <f t="shared" si="11"/>
        <v>2.1127868852459013</v>
      </c>
      <c r="Q89" s="34">
        <f t="shared" si="12"/>
        <v>0.04804217589264318</v>
      </c>
      <c r="R89" s="34">
        <f t="shared" si="13"/>
        <v>0</v>
      </c>
      <c r="S89" s="34">
        <f t="shared" si="14"/>
        <v>0</v>
      </c>
      <c r="T89" s="34">
        <f t="shared" si="15"/>
        <v>4.892666666666666</v>
      </c>
      <c r="U89" s="2"/>
    </row>
    <row r="90" spans="1:21" ht="15">
      <c r="A90">
        <v>1789</v>
      </c>
      <c r="B90" s="2">
        <v>1728</v>
      </c>
      <c r="C90" s="2">
        <v>43</v>
      </c>
      <c r="D90" s="2">
        <v>161.06666666666666</v>
      </c>
      <c r="E90" s="2">
        <v>176.69565217391303</v>
      </c>
      <c r="F90" s="2">
        <v>200</v>
      </c>
      <c r="G90" s="2"/>
      <c r="H90" s="34">
        <f t="shared" si="8"/>
        <v>14.909404659188954</v>
      </c>
      <c r="I90" s="34">
        <f t="shared" si="9"/>
        <v>0.30913012221423436</v>
      </c>
      <c r="J90" s="34"/>
      <c r="K90" s="34"/>
      <c r="L90" s="34">
        <f t="shared" si="10"/>
        <v>25</v>
      </c>
      <c r="M90" s="34"/>
      <c r="N90" s="37">
        <f>+'Silver conversion'!D96</f>
        <v>0.1685</v>
      </c>
      <c r="O90" s="2"/>
      <c r="P90" s="34">
        <f t="shared" si="11"/>
        <v>2.512234685073339</v>
      </c>
      <c r="Q90" s="34">
        <f t="shared" si="12"/>
        <v>0.052088425593098495</v>
      </c>
      <c r="R90" s="34">
        <f t="shared" si="13"/>
        <v>0</v>
      </c>
      <c r="S90" s="34">
        <f t="shared" si="14"/>
        <v>0</v>
      </c>
      <c r="T90" s="34">
        <f t="shared" si="15"/>
        <v>4.2125</v>
      </c>
      <c r="U90" s="2"/>
    </row>
    <row r="91" spans="1:21" ht="15">
      <c r="A91">
        <v>1790</v>
      </c>
      <c r="B91" s="2">
        <v>1704</v>
      </c>
      <c r="C91" s="2">
        <v>41.333333333333336</v>
      </c>
      <c r="D91" s="2">
        <v>144</v>
      </c>
      <c r="E91" s="2">
        <v>139.33333333333334</v>
      </c>
      <c r="F91" s="2">
        <v>192</v>
      </c>
      <c r="G91" s="2"/>
      <c r="H91" s="34">
        <f t="shared" si="8"/>
        <v>14.702329594477998</v>
      </c>
      <c r="I91" s="34">
        <f t="shared" si="9"/>
        <v>0.2971483345315121</v>
      </c>
      <c r="J91" s="34"/>
      <c r="K91" s="34"/>
      <c r="L91" s="34">
        <f t="shared" si="10"/>
        <v>24</v>
      </c>
      <c r="M91" s="34"/>
      <c r="N91" s="37">
        <f>+'Silver conversion'!D97</f>
        <v>0.1765</v>
      </c>
      <c r="O91" s="2"/>
      <c r="P91" s="34">
        <f t="shared" si="11"/>
        <v>2.5949611734253666</v>
      </c>
      <c r="Q91" s="34">
        <f t="shared" si="12"/>
        <v>0.052446681044811885</v>
      </c>
      <c r="R91" s="34">
        <f t="shared" si="13"/>
        <v>0</v>
      </c>
      <c r="S91" s="34">
        <f t="shared" si="14"/>
        <v>0</v>
      </c>
      <c r="T91" s="34">
        <f t="shared" si="15"/>
        <v>4.236</v>
      </c>
      <c r="U91" s="2"/>
    </row>
    <row r="92" spans="1:21" ht="15">
      <c r="A92">
        <v>1791</v>
      </c>
      <c r="B92" s="2">
        <v>1581.9130434782608</v>
      </c>
      <c r="C92" s="2">
        <v>43.333333333333336</v>
      </c>
      <c r="D92" s="2">
        <v>138</v>
      </c>
      <c r="E92" s="2">
        <v>140.52173913043478</v>
      </c>
      <c r="F92" s="2">
        <v>205.33333333333334</v>
      </c>
      <c r="G92" s="2"/>
      <c r="H92" s="34">
        <f t="shared" si="8"/>
        <v>13.648947743557038</v>
      </c>
      <c r="I92" s="34">
        <f t="shared" si="9"/>
        <v>0.31152647975077885</v>
      </c>
      <c r="J92" s="34"/>
      <c r="K92" s="34"/>
      <c r="L92" s="34">
        <f t="shared" si="10"/>
        <v>25.666666666666668</v>
      </c>
      <c r="M92" s="34"/>
      <c r="N92" s="37">
        <f>+'Silver conversion'!D98</f>
        <v>0.1905</v>
      </c>
      <c r="O92" s="2"/>
      <c r="P92" s="34">
        <f t="shared" si="11"/>
        <v>2.6001245451476156</v>
      </c>
      <c r="Q92" s="34">
        <f t="shared" si="12"/>
        <v>0.059345794392523375</v>
      </c>
      <c r="R92" s="34">
        <f t="shared" si="13"/>
        <v>0</v>
      </c>
      <c r="S92" s="34">
        <f t="shared" si="14"/>
        <v>0</v>
      </c>
      <c r="T92" s="34">
        <f t="shared" si="15"/>
        <v>4.8895</v>
      </c>
      <c r="U92" s="2"/>
    </row>
    <row r="93" spans="1:21" ht="15">
      <c r="A93">
        <v>1792</v>
      </c>
      <c r="B93" s="2">
        <v>1576.421052631579</v>
      </c>
      <c r="C93" s="2">
        <v>44.666666666666664</v>
      </c>
      <c r="D93" s="2">
        <v>138.28571428571428</v>
      </c>
      <c r="E93" s="2">
        <v>147.33333333333334</v>
      </c>
      <c r="F93" s="2">
        <v>173.33333333333334</v>
      </c>
      <c r="G93" s="2"/>
      <c r="H93" s="34">
        <f t="shared" si="8"/>
        <v>13.601562145225012</v>
      </c>
      <c r="I93" s="34">
        <f t="shared" si="9"/>
        <v>0.32111190989695665</v>
      </c>
      <c r="J93" s="34"/>
      <c r="K93" s="34"/>
      <c r="L93" s="34">
        <f t="shared" si="10"/>
        <v>21.666666666666668</v>
      </c>
      <c r="M93" s="34"/>
      <c r="N93" s="37">
        <f>+'Silver conversion'!D99</f>
        <v>0.192</v>
      </c>
      <c r="O93" s="2"/>
      <c r="P93" s="34">
        <f t="shared" si="11"/>
        <v>2.6114999318832024</v>
      </c>
      <c r="Q93" s="34">
        <f t="shared" si="12"/>
        <v>0.06165348670021568</v>
      </c>
      <c r="R93" s="34">
        <f t="shared" si="13"/>
        <v>0</v>
      </c>
      <c r="S93" s="34">
        <f t="shared" si="14"/>
        <v>0</v>
      </c>
      <c r="T93" s="34">
        <f t="shared" si="15"/>
        <v>4.16</v>
      </c>
      <c r="U93" s="2"/>
    </row>
    <row r="94" spans="1:23" ht="15">
      <c r="A94">
        <v>1793</v>
      </c>
      <c r="B94" s="2">
        <v>1488</v>
      </c>
      <c r="C94" s="2">
        <v>40.142857142857146</v>
      </c>
      <c r="D94" s="2">
        <v>136</v>
      </c>
      <c r="E94" s="2">
        <v>140.36363636363637</v>
      </c>
      <c r="F94" s="2">
        <v>160</v>
      </c>
      <c r="G94" s="2"/>
      <c r="H94" s="34">
        <f t="shared" si="8"/>
        <v>12.838654012079378</v>
      </c>
      <c r="I94" s="34">
        <f t="shared" si="9"/>
        <v>0.2885899147581391</v>
      </c>
      <c r="J94" s="34"/>
      <c r="K94" s="34"/>
      <c r="L94" s="34">
        <f t="shared" si="10"/>
        <v>20</v>
      </c>
      <c r="M94" s="34"/>
      <c r="N94" s="37">
        <f>+'Silver conversion'!D100</f>
        <v>0.1925</v>
      </c>
      <c r="O94" s="2"/>
      <c r="P94" s="34">
        <f t="shared" si="11"/>
        <v>2.47144089732528</v>
      </c>
      <c r="Q94" s="34">
        <f t="shared" si="12"/>
        <v>0.05555355859094178</v>
      </c>
      <c r="R94" s="34">
        <f t="shared" si="13"/>
        <v>0</v>
      </c>
      <c r="S94" s="34">
        <f t="shared" si="14"/>
        <v>0</v>
      </c>
      <c r="T94" s="34">
        <f t="shared" si="15"/>
        <v>3.85</v>
      </c>
      <c r="U94" s="2"/>
      <c r="V94" s="2"/>
      <c r="W94" s="2"/>
    </row>
    <row r="95" spans="1:26" ht="15">
      <c r="A95">
        <v>1794</v>
      </c>
      <c r="B95" s="2">
        <v>1532</v>
      </c>
      <c r="C95" s="2">
        <v>38.8235294117647</v>
      </c>
      <c r="D95" s="2">
        <v>138.66666666666666</v>
      </c>
      <c r="E95" s="2">
        <v>148.36363636363637</v>
      </c>
      <c r="F95" s="2">
        <v>170.66666666666666</v>
      </c>
      <c r="G95" s="2"/>
      <c r="H95" s="34">
        <f t="shared" si="8"/>
        <v>13.218291630716134</v>
      </c>
      <c r="I95" s="34">
        <f t="shared" si="9"/>
        <v>0.27910517190341266</v>
      </c>
      <c r="J95" s="34"/>
      <c r="K95" s="34"/>
      <c r="L95" s="34">
        <f t="shared" si="10"/>
        <v>21.333333333333332</v>
      </c>
      <c r="M95" s="34"/>
      <c r="N95" s="37">
        <f>+'Silver conversion'!D101</f>
        <v>0.205</v>
      </c>
      <c r="O95" s="2"/>
      <c r="P95" s="34">
        <f t="shared" si="11"/>
        <v>2.7097497842968075</v>
      </c>
      <c r="Q95" s="34">
        <f t="shared" si="12"/>
        <v>0.057216560240199596</v>
      </c>
      <c r="R95" s="34">
        <f t="shared" si="13"/>
        <v>0</v>
      </c>
      <c r="S95" s="34">
        <f t="shared" si="14"/>
        <v>0</v>
      </c>
      <c r="T95" s="34">
        <f t="shared" si="15"/>
        <v>4.373333333333333</v>
      </c>
      <c r="U95" s="2"/>
      <c r="V95" s="2"/>
      <c r="W95" s="2"/>
      <c r="X95" s="2"/>
      <c r="Y95" s="2"/>
      <c r="Z95" s="2"/>
    </row>
    <row r="96" spans="1:24" ht="15">
      <c r="A96">
        <v>1795</v>
      </c>
      <c r="B96" s="2">
        <v>1732.3636363636363</v>
      </c>
      <c r="C96" s="2">
        <v>43.733333333333334</v>
      </c>
      <c r="D96" s="2">
        <v>237.6</v>
      </c>
      <c r="E96" s="2">
        <v>182.58823529411765</v>
      </c>
      <c r="F96" s="2">
        <v>225.33333333333334</v>
      </c>
      <c r="G96" s="2"/>
      <c r="H96" s="34">
        <f t="shared" si="8"/>
        <v>14.947054670954582</v>
      </c>
      <c r="I96" s="34">
        <f t="shared" si="9"/>
        <v>0.31440210879463215</v>
      </c>
      <c r="J96" s="34"/>
      <c r="K96" s="34"/>
      <c r="L96" s="34">
        <f t="shared" si="10"/>
        <v>28.166666666666668</v>
      </c>
      <c r="M96" s="34"/>
      <c r="N96" s="37">
        <f>+'Silver conversion'!D102</f>
        <v>0.218</v>
      </c>
      <c r="O96" s="2"/>
      <c r="P96" s="34">
        <f t="shared" si="11"/>
        <v>3.258457918268099</v>
      </c>
      <c r="Q96" s="34">
        <f t="shared" si="12"/>
        <v>0.0685396597172298</v>
      </c>
      <c r="R96" s="34">
        <f t="shared" si="13"/>
        <v>0</v>
      </c>
      <c r="S96" s="34">
        <f t="shared" si="14"/>
        <v>0</v>
      </c>
      <c r="T96" s="34">
        <f t="shared" si="15"/>
        <v>6.140333333333333</v>
      </c>
      <c r="U96" s="2"/>
      <c r="V96" s="2"/>
      <c r="W96" s="2"/>
      <c r="X96" s="2"/>
    </row>
    <row r="97" spans="1:28" ht="15">
      <c r="A97">
        <v>1796</v>
      </c>
      <c r="B97" s="2">
        <v>2304</v>
      </c>
      <c r="C97" s="2">
        <v>53</v>
      </c>
      <c r="D97" s="2">
        <v>158.54545454545453</v>
      </c>
      <c r="E97" s="2">
        <v>173.8181818181818</v>
      </c>
      <c r="F97" s="2">
        <v>225.14285714285714</v>
      </c>
      <c r="G97" s="2"/>
      <c r="H97" s="34">
        <f t="shared" si="8"/>
        <v>19.87920621225194</v>
      </c>
      <c r="I97" s="34">
        <f t="shared" si="9"/>
        <v>0.38102084831056793</v>
      </c>
      <c r="J97" s="34"/>
      <c r="K97" s="34"/>
      <c r="L97" s="34">
        <f t="shared" si="10"/>
        <v>28.142857142857142</v>
      </c>
      <c r="M97" s="34"/>
      <c r="N97" s="37">
        <f>+'Silver conversion'!D103</f>
        <v>0.2175</v>
      </c>
      <c r="O97" s="2"/>
      <c r="P97" s="34">
        <f t="shared" si="11"/>
        <v>4.323727351164797</v>
      </c>
      <c r="Q97" s="34">
        <f t="shared" si="12"/>
        <v>0.08287203450754853</v>
      </c>
      <c r="R97" s="34">
        <f t="shared" si="13"/>
        <v>0</v>
      </c>
      <c r="S97" s="34">
        <f t="shared" si="14"/>
        <v>0</v>
      </c>
      <c r="T97" s="34">
        <f t="shared" si="15"/>
        <v>6.121071428571429</v>
      </c>
      <c r="U97" s="2"/>
      <c r="V97" s="2"/>
      <c r="W97" s="2"/>
      <c r="X97" s="2"/>
      <c r="Y97" s="2"/>
      <c r="Z97" s="2"/>
      <c r="AA97" s="2"/>
      <c r="AB97" s="2"/>
    </row>
    <row r="98" spans="1:31" ht="15">
      <c r="A98">
        <v>1797</v>
      </c>
      <c r="B98" s="2">
        <v>2256</v>
      </c>
      <c r="C98" s="2">
        <v>60.666666666666664</v>
      </c>
      <c r="D98" s="2">
        <v>195.04166666666666</v>
      </c>
      <c r="E98" s="2">
        <v>223.33333333333334</v>
      </c>
      <c r="F98" s="2">
        <v>235.63636363636363</v>
      </c>
      <c r="G98" s="2"/>
      <c r="H98" s="34">
        <f t="shared" si="8"/>
        <v>19.465056082830024</v>
      </c>
      <c r="I98" s="34">
        <f t="shared" si="9"/>
        <v>0.43613707165109034</v>
      </c>
      <c r="J98" s="34"/>
      <c r="K98" s="34"/>
      <c r="L98" s="34">
        <f t="shared" si="10"/>
        <v>29.454545454545453</v>
      </c>
      <c r="M98" s="34"/>
      <c r="N98" s="37">
        <f>+'Silver conversion'!D104</f>
        <v>0.2135</v>
      </c>
      <c r="O98" s="2"/>
      <c r="P98" s="34">
        <f t="shared" si="11"/>
        <v>4.1557894736842105</v>
      </c>
      <c r="Q98" s="34">
        <f t="shared" si="12"/>
        <v>0.09311526479750779</v>
      </c>
      <c r="R98" s="34">
        <f t="shared" si="13"/>
        <v>0</v>
      </c>
      <c r="S98" s="34">
        <f t="shared" si="14"/>
        <v>0</v>
      </c>
      <c r="T98" s="34">
        <f t="shared" si="15"/>
        <v>6.288545454545454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>
        <v>1798</v>
      </c>
      <c r="B99" s="2">
        <v>2256</v>
      </c>
      <c r="C99" s="2">
        <v>63.27272727272727</v>
      </c>
      <c r="D99" s="2">
        <v>218.35294117647058</v>
      </c>
      <c r="E99" s="2">
        <v>244.7058823529412</v>
      </c>
      <c r="F99" s="2">
        <v>205.1764705882353</v>
      </c>
      <c r="G99" s="2"/>
      <c r="H99" s="34">
        <f t="shared" si="8"/>
        <v>19.465056082830024</v>
      </c>
      <c r="I99" s="34">
        <f t="shared" si="9"/>
        <v>0.45487223057316517</v>
      </c>
      <c r="J99" s="34"/>
      <c r="K99" s="34"/>
      <c r="L99" s="34">
        <f t="shared" si="10"/>
        <v>25.647058823529413</v>
      </c>
      <c r="M99" s="34"/>
      <c r="N99" s="37">
        <f>+'Silver conversion'!D105</f>
        <v>0.212</v>
      </c>
      <c r="O99" s="2"/>
      <c r="P99" s="34">
        <f t="shared" si="11"/>
        <v>4.126591889559965</v>
      </c>
      <c r="Q99" s="34">
        <f t="shared" si="12"/>
        <v>0.09643291288151101</v>
      </c>
      <c r="R99" s="34">
        <f t="shared" si="13"/>
        <v>0</v>
      </c>
      <c r="S99" s="34">
        <f t="shared" si="14"/>
        <v>0</v>
      </c>
      <c r="T99" s="34">
        <f t="shared" si="15"/>
        <v>5.437176470588235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3" ht="15">
      <c r="A100">
        <v>1799</v>
      </c>
      <c r="B100" s="2">
        <v>2264</v>
      </c>
      <c r="C100" s="2">
        <v>62.666666666666664</v>
      </c>
      <c r="D100" s="2">
        <v>224</v>
      </c>
      <c r="E100" s="2">
        <v>245.33333333333334</v>
      </c>
      <c r="F100" s="2">
        <v>194.66666666666666</v>
      </c>
      <c r="G100" s="2"/>
      <c r="H100" s="34">
        <f t="shared" si="8"/>
        <v>19.534081104400343</v>
      </c>
      <c r="I100" s="34">
        <f t="shared" si="9"/>
        <v>0.45051521687035706</v>
      </c>
      <c r="J100" s="34"/>
      <c r="K100" s="34"/>
      <c r="L100" s="34">
        <f t="shared" si="10"/>
        <v>24.333333333333332</v>
      </c>
      <c r="M100" s="34"/>
      <c r="N100" s="37">
        <f>+'Silver conversion'!D106</f>
        <v>0.2025</v>
      </c>
      <c r="O100" s="2"/>
      <c r="P100" s="34">
        <f t="shared" si="11"/>
        <v>3.95565142364107</v>
      </c>
      <c r="Q100" s="34">
        <f t="shared" si="12"/>
        <v>0.09122933141624731</v>
      </c>
      <c r="R100" s="34">
        <f t="shared" si="13"/>
        <v>0</v>
      </c>
      <c r="S100" s="34">
        <f t="shared" si="14"/>
        <v>0</v>
      </c>
      <c r="T100" s="34">
        <f t="shared" si="15"/>
        <v>4.9275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1" ht="15">
      <c r="A101">
        <v>1800</v>
      </c>
      <c r="B101" s="2">
        <v>2528</v>
      </c>
      <c r="C101" s="2">
        <v>57.81818181818182</v>
      </c>
      <c r="D101" s="2">
        <v>197.33333333333334</v>
      </c>
      <c r="E101" s="2">
        <v>214.66666666666666</v>
      </c>
      <c r="F101" s="2">
        <v>238.76923076923077</v>
      </c>
      <c r="G101" s="2"/>
      <c r="H101" s="34">
        <f t="shared" si="8"/>
        <v>21.81190681622088</v>
      </c>
      <c r="I101" s="34">
        <f t="shared" si="9"/>
        <v>0.41565910724789235</v>
      </c>
      <c r="J101" s="34"/>
      <c r="K101" s="34"/>
      <c r="L101" s="34">
        <f t="shared" si="10"/>
        <v>29.846153846153847</v>
      </c>
      <c r="M101" s="34"/>
      <c r="N101" s="37">
        <f>+'Silver conversion'!D107</f>
        <v>0.199</v>
      </c>
      <c r="O101" s="2"/>
      <c r="P101" s="34">
        <f t="shared" si="11"/>
        <v>4.340569456427955</v>
      </c>
      <c r="Q101" s="34">
        <f t="shared" si="12"/>
        <v>0.08271616234233058</v>
      </c>
      <c r="R101" s="34">
        <f t="shared" si="13"/>
        <v>0</v>
      </c>
      <c r="S101" s="34">
        <f t="shared" si="14"/>
        <v>0</v>
      </c>
      <c r="T101" s="34">
        <f t="shared" si="15"/>
        <v>5.939384615384616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99"/>
  <sheetViews>
    <sheetView showZeros="0" workbookViewId="0" topLeftCell="A1">
      <pane xSplit="8320" ySplit="3460" topLeftCell="H11" activePane="bottomRight" state="split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11.00390625" defaultRowHeight="15.75"/>
  <cols>
    <col min="1" max="1" width="13.125" style="0" customWidth="1"/>
    <col min="2" max="13" width="8.625" style="0" customWidth="1"/>
    <col min="14" max="14" width="10.125" style="0" customWidth="1"/>
    <col min="15" max="15" width="11.00390625" style="0" customWidth="1"/>
    <col min="16" max="16384" width="8.625" style="0" customWidth="1"/>
  </cols>
  <sheetData>
    <row r="1" spans="1:3" ht="15">
      <c r="A1" s="14" t="s">
        <v>14</v>
      </c>
      <c r="B1" s="15"/>
      <c r="C1" s="13" t="s">
        <v>16</v>
      </c>
    </row>
    <row r="2" spans="1:3" ht="15">
      <c r="A2" s="16" t="s">
        <v>15</v>
      </c>
      <c r="B2" s="17"/>
      <c r="C2" s="20" t="s">
        <v>17</v>
      </c>
    </row>
    <row r="3" ht="15">
      <c r="C3" t="s">
        <v>54</v>
      </c>
    </row>
    <row r="4" ht="15">
      <c r="C4" t="s">
        <v>98</v>
      </c>
    </row>
    <row r="5" ht="15">
      <c r="C5" t="s">
        <v>99</v>
      </c>
    </row>
    <row r="7" spans="2:14" ht="15">
      <c r="B7" s="29" t="s">
        <v>134</v>
      </c>
      <c r="F7" s="29" t="s">
        <v>135</v>
      </c>
      <c r="N7" s="28" t="s">
        <v>136</v>
      </c>
    </row>
    <row r="8" spans="1:15" ht="15">
      <c r="A8" s="21" t="s">
        <v>18</v>
      </c>
      <c r="B8" s="23" t="s">
        <v>0</v>
      </c>
      <c r="C8" s="23" t="s">
        <v>1</v>
      </c>
      <c r="F8" s="23" t="s">
        <v>0</v>
      </c>
      <c r="G8" s="23" t="s">
        <v>1</v>
      </c>
      <c r="K8" s="43" t="s">
        <v>52</v>
      </c>
      <c r="N8" s="23" t="s">
        <v>0</v>
      </c>
      <c r="O8" s="23" t="s">
        <v>1</v>
      </c>
    </row>
    <row r="9" spans="1:15" ht="15">
      <c r="A9" s="21" t="s">
        <v>19</v>
      </c>
      <c r="B9" s="23" t="s">
        <v>26</v>
      </c>
      <c r="C9" s="23" t="s">
        <v>26</v>
      </c>
      <c r="F9" s="23" t="s">
        <v>143</v>
      </c>
      <c r="G9" s="23" t="s">
        <v>143</v>
      </c>
      <c r="K9" s="43" t="s">
        <v>53</v>
      </c>
      <c r="N9" s="23" t="s">
        <v>143</v>
      </c>
      <c r="O9" s="23" t="s">
        <v>143</v>
      </c>
    </row>
    <row r="10" spans="1:15" ht="15">
      <c r="A10" s="21" t="s">
        <v>20</v>
      </c>
      <c r="B10" s="23" t="s">
        <v>22</v>
      </c>
      <c r="C10" s="23" t="s">
        <v>22</v>
      </c>
      <c r="F10" s="23" t="s">
        <v>22</v>
      </c>
      <c r="G10" s="23" t="s">
        <v>22</v>
      </c>
      <c r="K10" s="23" t="s">
        <v>22</v>
      </c>
      <c r="N10" s="23" t="s">
        <v>52</v>
      </c>
      <c r="O10" s="23" t="s">
        <v>52</v>
      </c>
    </row>
    <row r="11" spans="1:15" ht="15">
      <c r="A11">
        <v>1712</v>
      </c>
      <c r="B11" s="23"/>
      <c r="F11" s="34">
        <f>+B11/226.08</f>
        <v>0</v>
      </c>
      <c r="G11" s="34">
        <f>+C11/226.08</f>
        <v>0</v>
      </c>
      <c r="K11" s="37">
        <f>+'Silver conversion'!D19</f>
        <v>0.236</v>
      </c>
      <c r="N11" s="34">
        <f>+F11*$K11</f>
        <v>0</v>
      </c>
      <c r="O11" s="34">
        <f>+G11*$K11</f>
        <v>0</v>
      </c>
    </row>
    <row r="12" spans="1:15" ht="15">
      <c r="A12">
        <v>1713</v>
      </c>
      <c r="F12" s="34">
        <f aca="true" t="shared" si="0" ref="F12:F75">+B12/226.08</f>
        <v>0</v>
      </c>
      <c r="G12" s="34">
        <f aca="true" t="shared" si="1" ref="G12:G75">+C12/226.08</f>
        <v>0</v>
      </c>
      <c r="K12" s="37">
        <f>+'Silver conversion'!D20</f>
        <v>0.23</v>
      </c>
      <c r="N12" s="34">
        <f aca="true" t="shared" si="2" ref="N12:N75">+F12*$K12</f>
        <v>0</v>
      </c>
      <c r="O12" s="34">
        <f aca="true" t="shared" si="3" ref="O12:O75">+G12*$K12</f>
        <v>0</v>
      </c>
    </row>
    <row r="13" spans="1:15" ht="15">
      <c r="A13">
        <v>1714</v>
      </c>
      <c r="F13" s="34">
        <f t="shared" si="0"/>
        <v>0</v>
      </c>
      <c r="G13" s="34">
        <f t="shared" si="1"/>
        <v>0</v>
      </c>
      <c r="K13" s="37">
        <f>+'Silver conversion'!D21</f>
        <v>0.2315</v>
      </c>
      <c r="N13" s="34">
        <f t="shared" si="2"/>
        <v>0</v>
      </c>
      <c r="O13" s="34">
        <f t="shared" si="3"/>
        <v>0</v>
      </c>
    </row>
    <row r="14" spans="1:15" ht="15">
      <c r="A14">
        <v>1715</v>
      </c>
      <c r="F14" s="34">
        <f t="shared" si="0"/>
        <v>0</v>
      </c>
      <c r="G14" s="34">
        <f t="shared" si="1"/>
        <v>0</v>
      </c>
      <c r="K14" s="37">
        <f>+'Silver conversion'!D22</f>
        <v>0.23</v>
      </c>
      <c r="N14" s="34">
        <f t="shared" si="2"/>
        <v>0</v>
      </c>
      <c r="O14" s="34">
        <f t="shared" si="3"/>
        <v>0</v>
      </c>
    </row>
    <row r="15" spans="1:15" ht="15">
      <c r="A15">
        <v>1716</v>
      </c>
      <c r="F15" s="34">
        <f t="shared" si="0"/>
        <v>0</v>
      </c>
      <c r="G15" s="34">
        <f t="shared" si="1"/>
        <v>0</v>
      </c>
      <c r="K15" s="37">
        <f>+'Silver conversion'!D23</f>
        <v>0.2285</v>
      </c>
      <c r="N15" s="34">
        <f t="shared" si="2"/>
        <v>0</v>
      </c>
      <c r="O15" s="34">
        <f t="shared" si="3"/>
        <v>0</v>
      </c>
    </row>
    <row r="16" spans="1:15" ht="15">
      <c r="A16">
        <v>1717</v>
      </c>
      <c r="F16" s="34">
        <f t="shared" si="0"/>
        <v>0</v>
      </c>
      <c r="G16" s="34">
        <f t="shared" si="1"/>
        <v>0</v>
      </c>
      <c r="K16" s="37">
        <f>+'Silver conversion'!D24</f>
        <v>0.227</v>
      </c>
      <c r="N16" s="34">
        <f t="shared" si="2"/>
        <v>0</v>
      </c>
      <c r="O16" s="34">
        <f t="shared" si="3"/>
        <v>0</v>
      </c>
    </row>
    <row r="17" spans="1:15" ht="15">
      <c r="A17">
        <v>1718</v>
      </c>
      <c r="F17" s="34">
        <f t="shared" si="0"/>
        <v>0</v>
      </c>
      <c r="G17" s="34">
        <f t="shared" si="1"/>
        <v>0</v>
      </c>
      <c r="K17" s="37">
        <f>+'Silver conversion'!D25</f>
        <v>0.227</v>
      </c>
      <c r="N17" s="34">
        <f t="shared" si="2"/>
        <v>0</v>
      </c>
      <c r="O17" s="34">
        <f t="shared" si="3"/>
        <v>0</v>
      </c>
    </row>
    <row r="18" spans="1:15" ht="15">
      <c r="A18">
        <v>1719</v>
      </c>
      <c r="F18" s="34">
        <f t="shared" si="0"/>
        <v>0</v>
      </c>
      <c r="G18" s="34">
        <f t="shared" si="1"/>
        <v>0</v>
      </c>
      <c r="K18" s="37">
        <f>+'Silver conversion'!D26</f>
        <v>0.228</v>
      </c>
      <c r="N18" s="34">
        <f t="shared" si="2"/>
        <v>0</v>
      </c>
      <c r="O18" s="34">
        <f t="shared" si="3"/>
        <v>0</v>
      </c>
    </row>
    <row r="19" spans="1:15" ht="15">
      <c r="A19">
        <v>1720</v>
      </c>
      <c r="F19" s="34">
        <f t="shared" si="0"/>
        <v>0</v>
      </c>
      <c r="G19" s="34">
        <f t="shared" si="1"/>
        <v>0</v>
      </c>
      <c r="K19" s="37">
        <f>+'Silver conversion'!D27</f>
        <v>0.228</v>
      </c>
      <c r="N19" s="34">
        <f t="shared" si="2"/>
        <v>0</v>
      </c>
      <c r="O19" s="34">
        <f t="shared" si="3"/>
        <v>0</v>
      </c>
    </row>
    <row r="20" spans="1:15" ht="15">
      <c r="A20">
        <v>1721</v>
      </c>
      <c r="F20" s="34">
        <f t="shared" si="0"/>
        <v>0</v>
      </c>
      <c r="G20" s="34">
        <f t="shared" si="1"/>
        <v>0</v>
      </c>
      <c r="K20" s="37">
        <f>+'Silver conversion'!D28</f>
        <v>0.228</v>
      </c>
      <c r="N20" s="34">
        <f t="shared" si="2"/>
        <v>0</v>
      </c>
      <c r="O20" s="34">
        <f t="shared" si="3"/>
        <v>0</v>
      </c>
    </row>
    <row r="21" spans="1:15" ht="15">
      <c r="A21">
        <v>1722</v>
      </c>
      <c r="F21" s="34">
        <f t="shared" si="0"/>
        <v>0</v>
      </c>
      <c r="G21" s="34">
        <f t="shared" si="1"/>
        <v>0</v>
      </c>
      <c r="K21" s="37">
        <f>+'Silver conversion'!D29</f>
        <v>0.2025</v>
      </c>
      <c r="N21" s="34">
        <f t="shared" si="2"/>
        <v>0</v>
      </c>
      <c r="O21" s="34">
        <f t="shared" si="3"/>
        <v>0</v>
      </c>
    </row>
    <row r="22" spans="1:15" ht="15">
      <c r="A22">
        <v>1723</v>
      </c>
      <c r="F22" s="34">
        <f t="shared" si="0"/>
        <v>0</v>
      </c>
      <c r="G22" s="34">
        <f t="shared" si="1"/>
        <v>0</v>
      </c>
      <c r="K22" s="37">
        <f>+'Silver conversion'!D30</f>
        <v>0.2015</v>
      </c>
      <c r="N22" s="34">
        <f t="shared" si="2"/>
        <v>0</v>
      </c>
      <c r="O22" s="34">
        <f t="shared" si="3"/>
        <v>0</v>
      </c>
    </row>
    <row r="23" spans="1:15" ht="15">
      <c r="A23">
        <v>1724</v>
      </c>
      <c r="F23" s="34">
        <f t="shared" si="0"/>
        <v>0</v>
      </c>
      <c r="G23" s="34">
        <f t="shared" si="1"/>
        <v>0</v>
      </c>
      <c r="K23" s="37">
        <f>+'Silver conversion'!D31</f>
        <v>0.2</v>
      </c>
      <c r="N23" s="34">
        <f t="shared" si="2"/>
        <v>0</v>
      </c>
      <c r="O23" s="34">
        <f t="shared" si="3"/>
        <v>0</v>
      </c>
    </row>
    <row r="24" spans="1:15" ht="15">
      <c r="A24">
        <v>1725</v>
      </c>
      <c r="F24" s="34">
        <f t="shared" si="0"/>
        <v>0</v>
      </c>
      <c r="G24" s="34">
        <f t="shared" si="1"/>
        <v>0</v>
      </c>
      <c r="K24" s="37">
        <f>+'Silver conversion'!D32</f>
        <v>0.1975</v>
      </c>
      <c r="N24" s="34">
        <f t="shared" si="2"/>
        <v>0</v>
      </c>
      <c r="O24" s="34">
        <f t="shared" si="3"/>
        <v>0</v>
      </c>
    </row>
    <row r="25" spans="1:15" ht="15">
      <c r="A25">
        <v>1726</v>
      </c>
      <c r="F25" s="34">
        <f t="shared" si="0"/>
        <v>0</v>
      </c>
      <c r="G25" s="34">
        <f t="shared" si="1"/>
        <v>0</v>
      </c>
      <c r="K25" s="37">
        <f>+'Silver conversion'!D33</f>
        <v>0.2095</v>
      </c>
      <c r="N25" s="34">
        <f t="shared" si="2"/>
        <v>0</v>
      </c>
      <c r="O25" s="34">
        <f t="shared" si="3"/>
        <v>0</v>
      </c>
    </row>
    <row r="26" spans="1:15" ht="15">
      <c r="A26">
        <v>1727</v>
      </c>
      <c r="F26" s="34">
        <f t="shared" si="0"/>
        <v>0</v>
      </c>
      <c r="G26" s="34">
        <f t="shared" si="1"/>
        <v>0</v>
      </c>
      <c r="K26" s="37">
        <f>+'Silver conversion'!D34</f>
        <v>0.2195</v>
      </c>
      <c r="N26" s="34">
        <f t="shared" si="2"/>
        <v>0</v>
      </c>
      <c r="O26" s="34">
        <f t="shared" si="3"/>
        <v>0</v>
      </c>
    </row>
    <row r="27" spans="1:15" ht="15">
      <c r="A27">
        <v>1728</v>
      </c>
      <c r="F27" s="34">
        <f t="shared" si="0"/>
        <v>0</v>
      </c>
      <c r="G27" s="34">
        <f t="shared" si="1"/>
        <v>0</v>
      </c>
      <c r="K27" s="37">
        <f>+'Silver conversion'!D35</f>
        <v>0.223</v>
      </c>
      <c r="N27" s="34">
        <f t="shared" si="2"/>
        <v>0</v>
      </c>
      <c r="O27" s="34">
        <f t="shared" si="3"/>
        <v>0</v>
      </c>
    </row>
    <row r="28" spans="1:15" ht="15">
      <c r="A28">
        <v>1729</v>
      </c>
      <c r="F28" s="34">
        <f t="shared" si="0"/>
        <v>0</v>
      </c>
      <c r="G28" s="34">
        <f t="shared" si="1"/>
        <v>0</v>
      </c>
      <c r="K28" s="37">
        <f>+'Silver conversion'!D36</f>
        <v>0.223</v>
      </c>
      <c r="N28" s="34">
        <f t="shared" si="2"/>
        <v>0</v>
      </c>
      <c r="O28" s="34">
        <f t="shared" si="3"/>
        <v>0</v>
      </c>
    </row>
    <row r="29" spans="1:15" ht="15">
      <c r="A29">
        <v>1730</v>
      </c>
      <c r="F29" s="34">
        <f t="shared" si="0"/>
        <v>0</v>
      </c>
      <c r="G29" s="34">
        <f t="shared" si="1"/>
        <v>0</v>
      </c>
      <c r="K29" s="37">
        <f>+'Silver conversion'!D37</f>
        <v>0.2205</v>
      </c>
      <c r="N29" s="34">
        <f t="shared" si="2"/>
        <v>0</v>
      </c>
      <c r="O29" s="34">
        <f t="shared" si="3"/>
        <v>0</v>
      </c>
    </row>
    <row r="30" spans="1:15" ht="15">
      <c r="A30">
        <v>1731</v>
      </c>
      <c r="F30" s="34">
        <f t="shared" si="0"/>
        <v>0</v>
      </c>
      <c r="G30" s="34">
        <f t="shared" si="1"/>
        <v>0</v>
      </c>
      <c r="K30" s="37">
        <f>+'Silver conversion'!D38</f>
        <v>0.222</v>
      </c>
      <c r="N30" s="34">
        <f t="shared" si="2"/>
        <v>0</v>
      </c>
      <c r="O30" s="34">
        <f t="shared" si="3"/>
        <v>0</v>
      </c>
    </row>
    <row r="31" spans="1:15" ht="15">
      <c r="A31">
        <v>1732</v>
      </c>
      <c r="B31" s="2">
        <v>1920</v>
      </c>
      <c r="C31" s="2">
        <v>2688</v>
      </c>
      <c r="D31" s="2"/>
      <c r="F31" s="34">
        <f t="shared" si="0"/>
        <v>8.492569002123142</v>
      </c>
      <c r="G31" s="34">
        <f t="shared" si="1"/>
        <v>11.889596602972398</v>
      </c>
      <c r="K31" s="37">
        <f>+'Silver conversion'!D39</f>
        <v>0.2235</v>
      </c>
      <c r="N31" s="34">
        <f t="shared" si="2"/>
        <v>1.8980891719745223</v>
      </c>
      <c r="O31" s="34">
        <f t="shared" si="3"/>
        <v>2.657324840764331</v>
      </c>
    </row>
    <row r="32" spans="1:15" ht="15">
      <c r="A32">
        <v>1733</v>
      </c>
      <c r="B32" s="2">
        <v>1920</v>
      </c>
      <c r="C32" s="2">
        <v>2688</v>
      </c>
      <c r="D32" s="2"/>
      <c r="F32" s="34">
        <f t="shared" si="0"/>
        <v>8.492569002123142</v>
      </c>
      <c r="G32" s="34">
        <f t="shared" si="1"/>
        <v>11.889596602972398</v>
      </c>
      <c r="K32" s="37">
        <f>+'Silver conversion'!D40</f>
        <v>0.221</v>
      </c>
      <c r="N32" s="34">
        <f t="shared" si="2"/>
        <v>1.8768577494692145</v>
      </c>
      <c r="O32" s="34">
        <f t="shared" si="3"/>
        <v>2.6276008492569</v>
      </c>
    </row>
    <row r="33" spans="1:40" ht="15">
      <c r="A33">
        <v>1734</v>
      </c>
      <c r="B33" s="2">
        <v>1920</v>
      </c>
      <c r="C33" s="2">
        <v>2837.3333333333335</v>
      </c>
      <c r="D33" s="2"/>
      <c r="F33" s="34">
        <f t="shared" si="0"/>
        <v>8.492569002123142</v>
      </c>
      <c r="G33" s="34">
        <f t="shared" si="1"/>
        <v>12.550129747581977</v>
      </c>
      <c r="H33" s="2"/>
      <c r="J33" s="2"/>
      <c r="K33" s="37">
        <f>+'Silver conversion'!D41</f>
        <v>0.2205</v>
      </c>
      <c r="L33" s="2"/>
      <c r="N33" s="34">
        <f t="shared" si="2"/>
        <v>1.872611464968153</v>
      </c>
      <c r="O33" s="34">
        <f t="shared" si="3"/>
        <v>2.767303609341826</v>
      </c>
      <c r="P33" s="2"/>
      <c r="R33" s="2"/>
      <c r="T33" s="2"/>
      <c r="V33" s="2"/>
      <c r="X33" s="2"/>
      <c r="Z33" s="2"/>
      <c r="AB33" s="2"/>
      <c r="AD33" s="2"/>
      <c r="AF33" s="2"/>
      <c r="AH33" s="2"/>
      <c r="AJ33" s="2"/>
      <c r="AL33" s="2"/>
      <c r="AN33" s="2"/>
    </row>
    <row r="34" spans="1:24" ht="15">
      <c r="A34">
        <v>1735</v>
      </c>
      <c r="B34" s="2">
        <v>1920</v>
      </c>
      <c r="C34" s="2">
        <v>4008</v>
      </c>
      <c r="D34" s="2"/>
      <c r="F34" s="34">
        <f t="shared" si="0"/>
        <v>8.492569002123142</v>
      </c>
      <c r="G34" s="34">
        <f t="shared" si="1"/>
        <v>17.72823779193206</v>
      </c>
      <c r="H34" s="2"/>
      <c r="I34" s="2"/>
      <c r="J34" s="2"/>
      <c r="K34" s="37">
        <f>+'Silver conversion'!D42</f>
        <v>0.2195</v>
      </c>
      <c r="L34" s="2"/>
      <c r="M34" s="2"/>
      <c r="N34" s="34">
        <f t="shared" si="2"/>
        <v>1.8641188959660298</v>
      </c>
      <c r="O34" s="34">
        <f t="shared" si="3"/>
        <v>3.891348195329087</v>
      </c>
      <c r="P34" s="2"/>
      <c r="Q34" s="2"/>
      <c r="R34" s="2"/>
      <c r="S34" s="2"/>
      <c r="T34" s="2"/>
      <c r="U34" s="2"/>
      <c r="V34" s="2"/>
      <c r="W34" s="2"/>
      <c r="X34" s="2"/>
    </row>
    <row r="35" spans="1:15" ht="15">
      <c r="A35">
        <v>1736</v>
      </c>
      <c r="B35" s="2">
        <v>1920</v>
      </c>
      <c r="C35" s="2">
        <v>3024</v>
      </c>
      <c r="D35" s="2"/>
      <c r="F35" s="34">
        <f t="shared" si="0"/>
        <v>8.492569002123142</v>
      </c>
      <c r="G35" s="34">
        <f t="shared" si="1"/>
        <v>13.375796178343949</v>
      </c>
      <c r="K35" s="37">
        <f>+'Silver conversion'!D43</f>
        <v>0.2205</v>
      </c>
      <c r="N35" s="34">
        <f t="shared" si="2"/>
        <v>1.872611464968153</v>
      </c>
      <c r="O35" s="34">
        <f t="shared" si="3"/>
        <v>2.949363057324841</v>
      </c>
    </row>
    <row r="36" spans="1:15" ht="15">
      <c r="A36">
        <v>1737</v>
      </c>
      <c r="B36" s="2"/>
      <c r="C36" s="2"/>
      <c r="D36" s="2"/>
      <c r="F36" s="34">
        <f t="shared" si="0"/>
        <v>0</v>
      </c>
      <c r="G36" s="34">
        <f t="shared" si="1"/>
        <v>0</v>
      </c>
      <c r="K36" s="37">
        <f>+'Silver conversion'!D44</f>
        <v>0.2205</v>
      </c>
      <c r="N36" s="34">
        <f t="shared" si="2"/>
        <v>0</v>
      </c>
      <c r="O36" s="34">
        <f t="shared" si="3"/>
        <v>0</v>
      </c>
    </row>
    <row r="37" spans="1:15" ht="15">
      <c r="A37">
        <v>1738</v>
      </c>
      <c r="B37" s="2"/>
      <c r="C37" s="2"/>
      <c r="D37" s="2"/>
      <c r="F37" s="34">
        <f t="shared" si="0"/>
        <v>0</v>
      </c>
      <c r="G37" s="34">
        <f t="shared" si="1"/>
        <v>0</v>
      </c>
      <c r="K37" s="37">
        <f>+'Silver conversion'!D45</f>
        <v>0.224</v>
      </c>
      <c r="N37" s="34">
        <f t="shared" si="2"/>
        <v>0</v>
      </c>
      <c r="O37" s="34">
        <f t="shared" si="3"/>
        <v>0</v>
      </c>
    </row>
    <row r="38" spans="1:15" ht="15">
      <c r="A38">
        <v>1739</v>
      </c>
      <c r="B38" s="2">
        <v>1920</v>
      </c>
      <c r="C38" s="2">
        <v>4915.2</v>
      </c>
      <c r="D38" s="2"/>
      <c r="F38" s="34">
        <f t="shared" si="0"/>
        <v>8.492569002123142</v>
      </c>
      <c r="G38" s="34">
        <f t="shared" si="1"/>
        <v>21.740976645435243</v>
      </c>
      <c r="H38" s="2"/>
      <c r="I38" s="2"/>
      <c r="K38" s="37">
        <f>+'Silver conversion'!D46</f>
        <v>0.2215</v>
      </c>
      <c r="N38" s="34">
        <f t="shared" si="2"/>
        <v>1.881104033970276</v>
      </c>
      <c r="O38" s="34">
        <f t="shared" si="3"/>
        <v>4.815626326963907</v>
      </c>
    </row>
    <row r="39" spans="1:15" ht="15">
      <c r="A39">
        <v>1740</v>
      </c>
      <c r="B39" s="2">
        <v>2640</v>
      </c>
      <c r="C39" s="2">
        <v>5952</v>
      </c>
      <c r="D39" s="2"/>
      <c r="F39" s="34">
        <f t="shared" si="0"/>
        <v>11.67728237791932</v>
      </c>
      <c r="G39" s="34">
        <f t="shared" si="1"/>
        <v>26.32696390658174</v>
      </c>
      <c r="K39" s="37">
        <f>+'Silver conversion'!D47</f>
        <v>0.22</v>
      </c>
      <c r="N39" s="34">
        <f t="shared" si="2"/>
        <v>2.5690021231422504</v>
      </c>
      <c r="O39" s="34">
        <f t="shared" si="3"/>
        <v>5.791932059447983</v>
      </c>
    </row>
    <row r="40" spans="1:15" ht="15">
      <c r="A40">
        <v>1741</v>
      </c>
      <c r="B40" s="2">
        <v>2640</v>
      </c>
      <c r="C40" s="2">
        <v>6240</v>
      </c>
      <c r="D40" s="2"/>
      <c r="F40" s="34">
        <f t="shared" si="0"/>
        <v>11.67728237791932</v>
      </c>
      <c r="G40" s="34">
        <f t="shared" si="1"/>
        <v>27.60084925690021</v>
      </c>
      <c r="K40" s="37">
        <f>+'Silver conversion'!D48</f>
        <v>0.2205</v>
      </c>
      <c r="N40" s="34">
        <f t="shared" si="2"/>
        <v>2.5748407643312103</v>
      </c>
      <c r="O40" s="34">
        <f t="shared" si="3"/>
        <v>6.085987261146497</v>
      </c>
    </row>
    <row r="41" spans="1:15" ht="15">
      <c r="A41">
        <v>1742</v>
      </c>
      <c r="B41" s="2">
        <v>2640</v>
      </c>
      <c r="C41" s="2">
        <v>6240</v>
      </c>
      <c r="D41" s="2"/>
      <c r="F41" s="34">
        <f t="shared" si="0"/>
        <v>11.67728237791932</v>
      </c>
      <c r="G41" s="34">
        <f t="shared" si="1"/>
        <v>27.60084925690021</v>
      </c>
      <c r="K41" s="37">
        <f>+'Silver conversion'!D49</f>
        <v>0.2235</v>
      </c>
      <c r="N41" s="34">
        <f t="shared" si="2"/>
        <v>2.609872611464968</v>
      </c>
      <c r="O41" s="34">
        <f t="shared" si="3"/>
        <v>6.1687898089171975</v>
      </c>
    </row>
    <row r="42" spans="1:15" ht="15">
      <c r="A42">
        <v>1743</v>
      </c>
      <c r="B42" s="2"/>
      <c r="C42" s="2"/>
      <c r="D42" s="2"/>
      <c r="F42" s="34">
        <f t="shared" si="0"/>
        <v>0</v>
      </c>
      <c r="G42" s="34">
        <f t="shared" si="1"/>
        <v>0</v>
      </c>
      <c r="K42" s="37">
        <f>+'Silver conversion'!D50</f>
        <v>0.2185</v>
      </c>
      <c r="N42" s="34">
        <f t="shared" si="2"/>
        <v>0</v>
      </c>
      <c r="O42" s="34">
        <f t="shared" si="3"/>
        <v>0</v>
      </c>
    </row>
    <row r="43" spans="1:15" ht="15">
      <c r="A43">
        <v>1744</v>
      </c>
      <c r="B43" s="2"/>
      <c r="C43" s="2"/>
      <c r="D43" s="2"/>
      <c r="F43" s="34">
        <f t="shared" si="0"/>
        <v>0</v>
      </c>
      <c r="G43" s="34">
        <f t="shared" si="1"/>
        <v>0</v>
      </c>
      <c r="K43" s="37">
        <f>+'Silver conversion'!D51</f>
        <v>0.218</v>
      </c>
      <c r="N43" s="34">
        <f t="shared" si="2"/>
        <v>0</v>
      </c>
      <c r="O43" s="34">
        <f t="shared" si="3"/>
        <v>0</v>
      </c>
    </row>
    <row r="44" spans="1:15" ht="15">
      <c r="A44">
        <v>1745</v>
      </c>
      <c r="B44" s="2"/>
      <c r="C44" s="2"/>
      <c r="D44" s="2"/>
      <c r="F44" s="34">
        <f t="shared" si="0"/>
        <v>0</v>
      </c>
      <c r="G44" s="34">
        <f t="shared" si="1"/>
        <v>0</v>
      </c>
      <c r="K44" s="37">
        <f>+'Silver conversion'!D52</f>
        <v>0.2145</v>
      </c>
      <c r="N44" s="34">
        <f t="shared" si="2"/>
        <v>0</v>
      </c>
      <c r="O44" s="34">
        <f t="shared" si="3"/>
        <v>0</v>
      </c>
    </row>
    <row r="45" spans="1:15" ht="15">
      <c r="A45">
        <v>1746</v>
      </c>
      <c r="B45" s="2"/>
      <c r="C45" s="2"/>
      <c r="D45" s="2"/>
      <c r="F45" s="34">
        <f t="shared" si="0"/>
        <v>0</v>
      </c>
      <c r="G45" s="34">
        <f t="shared" si="1"/>
        <v>0</v>
      </c>
      <c r="K45" s="37">
        <f>+'Silver conversion'!D53</f>
        <v>0.22</v>
      </c>
      <c r="N45" s="34">
        <f t="shared" si="2"/>
        <v>0</v>
      </c>
      <c r="O45" s="34">
        <f t="shared" si="3"/>
        <v>0</v>
      </c>
    </row>
    <row r="46" spans="1:15" ht="15">
      <c r="A46">
        <v>1747</v>
      </c>
      <c r="B46" s="2"/>
      <c r="C46" s="2"/>
      <c r="D46" s="2"/>
      <c r="F46" s="34">
        <f t="shared" si="0"/>
        <v>0</v>
      </c>
      <c r="G46" s="34">
        <f t="shared" si="1"/>
        <v>0</v>
      </c>
      <c r="K46" s="37">
        <f>+'Silver conversion'!D54</f>
        <v>0.225</v>
      </c>
      <c r="N46" s="34">
        <f t="shared" si="2"/>
        <v>0</v>
      </c>
      <c r="O46" s="34">
        <f t="shared" si="3"/>
        <v>0</v>
      </c>
    </row>
    <row r="47" spans="1:15" ht="15">
      <c r="A47">
        <v>1748</v>
      </c>
      <c r="B47" s="2">
        <v>2592</v>
      </c>
      <c r="C47" s="2">
        <v>6336</v>
      </c>
      <c r="D47" s="2"/>
      <c r="F47" s="34">
        <f t="shared" si="0"/>
        <v>11.464968152866241</v>
      </c>
      <c r="G47" s="34">
        <f t="shared" si="1"/>
        <v>28.025477707006367</v>
      </c>
      <c r="K47" s="37">
        <f>+'Silver conversion'!D55</f>
        <v>0.225</v>
      </c>
      <c r="N47" s="34">
        <f t="shared" si="2"/>
        <v>2.5796178343949046</v>
      </c>
      <c r="O47" s="34">
        <f t="shared" si="3"/>
        <v>6.305732484076433</v>
      </c>
    </row>
    <row r="48" spans="1:15" ht="15">
      <c r="A48">
        <v>1749</v>
      </c>
      <c r="B48" s="2">
        <v>2592</v>
      </c>
      <c r="C48" s="2">
        <v>6336</v>
      </c>
      <c r="D48" s="2"/>
      <c r="F48" s="34">
        <f t="shared" si="0"/>
        <v>11.464968152866241</v>
      </c>
      <c r="G48" s="34">
        <f t="shared" si="1"/>
        <v>28.025477707006367</v>
      </c>
      <c r="K48" s="37">
        <f>+'Silver conversion'!D56</f>
        <v>0.2235</v>
      </c>
      <c r="N48" s="34">
        <f t="shared" si="2"/>
        <v>2.562420382165605</v>
      </c>
      <c r="O48" s="34">
        <f t="shared" si="3"/>
        <v>6.263694267515923</v>
      </c>
    </row>
    <row r="49" spans="1:15" ht="15">
      <c r="A49">
        <v>1750</v>
      </c>
      <c r="B49" s="2">
        <v>2592</v>
      </c>
      <c r="C49" s="2">
        <v>6336</v>
      </c>
      <c r="D49" s="2"/>
      <c r="F49" s="34">
        <f t="shared" si="0"/>
        <v>11.464968152866241</v>
      </c>
      <c r="G49" s="34">
        <f t="shared" si="1"/>
        <v>28.025477707006367</v>
      </c>
      <c r="K49" s="37">
        <f>+'Silver conversion'!D57</f>
        <v>0.224</v>
      </c>
      <c r="N49" s="34">
        <f t="shared" si="2"/>
        <v>2.568152866242038</v>
      </c>
      <c r="O49" s="34">
        <f t="shared" si="3"/>
        <v>6.277707006369426</v>
      </c>
    </row>
    <row r="50" spans="1:15" ht="15">
      <c r="A50">
        <v>1751</v>
      </c>
      <c r="B50" s="2">
        <v>2776.6153846153848</v>
      </c>
      <c r="C50" s="2">
        <v>6456.888888888889</v>
      </c>
      <c r="D50" s="2"/>
      <c r="F50" s="34">
        <f t="shared" si="0"/>
        <v>12.281561326147314</v>
      </c>
      <c r="G50" s="34">
        <f t="shared" si="1"/>
        <v>28.560195014547453</v>
      </c>
      <c r="K50" s="37">
        <f>+'Silver conversion'!D58</f>
        <v>0.2225</v>
      </c>
      <c r="N50" s="34">
        <f t="shared" si="2"/>
        <v>2.732647395067777</v>
      </c>
      <c r="O50" s="34">
        <f t="shared" si="3"/>
        <v>6.3546433907368085</v>
      </c>
    </row>
    <row r="51" spans="1:15" ht="15">
      <c r="A51">
        <v>1752</v>
      </c>
      <c r="B51" s="2">
        <v>2976</v>
      </c>
      <c r="C51" s="2">
        <v>6528</v>
      </c>
      <c r="D51" s="2"/>
      <c r="F51" s="34">
        <f t="shared" si="0"/>
        <v>13.16348195329087</v>
      </c>
      <c r="G51" s="34">
        <f t="shared" si="1"/>
        <v>28.87473460721868</v>
      </c>
      <c r="K51" s="37">
        <f>+'Silver conversion'!D59</f>
        <v>0.223</v>
      </c>
      <c r="N51" s="34">
        <f t="shared" si="2"/>
        <v>2.935456475583864</v>
      </c>
      <c r="O51" s="34">
        <f t="shared" si="3"/>
        <v>6.439065817409766</v>
      </c>
    </row>
    <row r="52" spans="1:15" ht="15">
      <c r="A52">
        <v>1753</v>
      </c>
      <c r="B52" s="2">
        <v>2976</v>
      </c>
      <c r="C52" s="2">
        <v>6528</v>
      </c>
      <c r="D52" s="2"/>
      <c r="F52" s="34">
        <f t="shared" si="0"/>
        <v>13.16348195329087</v>
      </c>
      <c r="G52" s="34">
        <f t="shared" si="1"/>
        <v>28.87473460721868</v>
      </c>
      <c r="K52" s="37">
        <f>+'Silver conversion'!D60</f>
        <v>0.2225</v>
      </c>
      <c r="N52" s="34">
        <f t="shared" si="2"/>
        <v>2.9288747346072186</v>
      </c>
      <c r="O52" s="34">
        <f t="shared" si="3"/>
        <v>6.424628450106156</v>
      </c>
    </row>
    <row r="53" spans="1:15" ht="15">
      <c r="A53">
        <v>1754</v>
      </c>
      <c r="B53" s="2">
        <v>3072</v>
      </c>
      <c r="C53" s="2">
        <v>6528</v>
      </c>
      <c r="D53" s="2"/>
      <c r="F53" s="34">
        <f t="shared" si="0"/>
        <v>13.588110403397026</v>
      </c>
      <c r="G53" s="34">
        <f t="shared" si="1"/>
        <v>28.87473460721868</v>
      </c>
      <c r="K53" s="37">
        <f>+'Silver conversion'!D61</f>
        <v>0.221</v>
      </c>
      <c r="N53" s="34">
        <f t="shared" si="2"/>
        <v>3.002972399150743</v>
      </c>
      <c r="O53" s="34">
        <f t="shared" si="3"/>
        <v>6.381316348195329</v>
      </c>
    </row>
    <row r="54" spans="1:15" ht="15">
      <c r="A54">
        <v>1755</v>
      </c>
      <c r="B54" s="2">
        <v>3072</v>
      </c>
      <c r="C54" s="2">
        <v>6528</v>
      </c>
      <c r="D54" s="2"/>
      <c r="F54" s="34">
        <f t="shared" si="0"/>
        <v>13.588110403397026</v>
      </c>
      <c r="G54" s="34">
        <f t="shared" si="1"/>
        <v>28.87473460721868</v>
      </c>
      <c r="K54" s="37">
        <f>+'Silver conversion'!D62</f>
        <v>0.2225</v>
      </c>
      <c r="N54" s="34">
        <f t="shared" si="2"/>
        <v>3.0233545647558384</v>
      </c>
      <c r="O54" s="34">
        <f t="shared" si="3"/>
        <v>6.424628450106156</v>
      </c>
    </row>
    <row r="55" spans="1:15" ht="15">
      <c r="A55">
        <v>1756</v>
      </c>
      <c r="B55" s="2">
        <v>3072</v>
      </c>
      <c r="C55" s="2">
        <v>6528</v>
      </c>
      <c r="D55" s="2"/>
      <c r="F55" s="34">
        <f t="shared" si="0"/>
        <v>13.588110403397026</v>
      </c>
      <c r="G55" s="34">
        <f t="shared" si="1"/>
        <v>28.87473460721868</v>
      </c>
      <c r="K55" s="37">
        <f>+'Silver conversion'!D63</f>
        <v>0.2215</v>
      </c>
      <c r="N55" s="34">
        <f t="shared" si="2"/>
        <v>3.0097664543524414</v>
      </c>
      <c r="O55" s="34">
        <f t="shared" si="3"/>
        <v>6.3957537154989375</v>
      </c>
    </row>
    <row r="56" spans="1:15" ht="15">
      <c r="A56">
        <v>1757</v>
      </c>
      <c r="B56" s="2"/>
      <c r="C56" s="2"/>
      <c r="D56" s="2"/>
      <c r="F56" s="34">
        <f t="shared" si="0"/>
        <v>0</v>
      </c>
      <c r="G56" s="34">
        <f t="shared" si="1"/>
        <v>0</v>
      </c>
      <c r="K56" s="37">
        <f>+'Silver conversion'!D64</f>
        <v>0.23</v>
      </c>
      <c r="N56" s="34">
        <f t="shared" si="2"/>
        <v>0</v>
      </c>
      <c r="O56" s="34">
        <f t="shared" si="3"/>
        <v>0</v>
      </c>
    </row>
    <row r="57" spans="1:15" ht="15">
      <c r="A57">
        <v>1758</v>
      </c>
      <c r="B57" s="2"/>
      <c r="C57" s="2"/>
      <c r="D57" s="2"/>
      <c r="F57" s="34">
        <f t="shared" si="0"/>
        <v>0</v>
      </c>
      <c r="G57" s="34">
        <f t="shared" si="1"/>
        <v>0</v>
      </c>
      <c r="K57" s="37">
        <f>+'Silver conversion'!D65</f>
        <v>0.2355</v>
      </c>
      <c r="N57" s="34">
        <f t="shared" si="2"/>
        <v>0</v>
      </c>
      <c r="O57" s="34">
        <f t="shared" si="3"/>
        <v>0</v>
      </c>
    </row>
    <row r="58" spans="1:15" ht="15">
      <c r="A58">
        <v>1759</v>
      </c>
      <c r="B58" s="2">
        <v>2976</v>
      </c>
      <c r="C58" s="2">
        <v>7488</v>
      </c>
      <c r="D58" s="2"/>
      <c r="F58" s="34">
        <f t="shared" si="0"/>
        <v>13.16348195329087</v>
      </c>
      <c r="G58" s="34">
        <f t="shared" si="1"/>
        <v>33.12101910828025</v>
      </c>
      <c r="K58" s="37">
        <f>+'Silver conversion'!D66</f>
        <v>0.2385</v>
      </c>
      <c r="N58" s="34">
        <f t="shared" si="2"/>
        <v>3.139490445859872</v>
      </c>
      <c r="O58" s="34">
        <f t="shared" si="3"/>
        <v>7.899363057324839</v>
      </c>
    </row>
    <row r="59" spans="1:15" ht="15">
      <c r="A59">
        <v>1760</v>
      </c>
      <c r="B59" s="2">
        <v>2976</v>
      </c>
      <c r="C59" s="2">
        <v>7488</v>
      </c>
      <c r="D59" s="2"/>
      <c r="F59" s="34">
        <f t="shared" si="0"/>
        <v>13.16348195329087</v>
      </c>
      <c r="G59" s="34">
        <f t="shared" si="1"/>
        <v>33.12101910828025</v>
      </c>
      <c r="K59" s="37">
        <f>+'Silver conversion'!D67</f>
        <v>0.219</v>
      </c>
      <c r="N59" s="34">
        <f t="shared" si="2"/>
        <v>2.8828025477707</v>
      </c>
      <c r="O59" s="34">
        <f t="shared" si="3"/>
        <v>7.253503184713375</v>
      </c>
    </row>
    <row r="60" spans="1:15" ht="15">
      <c r="A60">
        <v>1761</v>
      </c>
      <c r="B60" s="2">
        <v>3321</v>
      </c>
      <c r="C60" s="2">
        <v>7488</v>
      </c>
      <c r="D60" s="2"/>
      <c r="F60" s="34">
        <f t="shared" si="0"/>
        <v>14.689490445859871</v>
      </c>
      <c r="G60" s="34">
        <f t="shared" si="1"/>
        <v>33.12101910828025</v>
      </c>
      <c r="K60" s="37">
        <f>+'Silver conversion'!D68</f>
        <v>0.2005</v>
      </c>
      <c r="N60" s="34">
        <f t="shared" si="2"/>
        <v>2.945242834394904</v>
      </c>
      <c r="O60" s="34">
        <f t="shared" si="3"/>
        <v>6.640764331210191</v>
      </c>
    </row>
    <row r="61" spans="1:26" ht="15">
      <c r="A61">
        <v>1762</v>
      </c>
      <c r="B61" s="2">
        <v>3979.6363636363635</v>
      </c>
      <c r="C61" s="2">
        <v>7575.272727272727</v>
      </c>
      <c r="D61" s="2"/>
      <c r="F61" s="34">
        <f t="shared" si="0"/>
        <v>17.602779386218874</v>
      </c>
      <c r="G61" s="34">
        <f t="shared" si="1"/>
        <v>33.50704497201312</v>
      </c>
      <c r="H61" s="2"/>
      <c r="J61" s="2"/>
      <c r="K61" s="37">
        <f>+'Silver conversion'!D69</f>
        <v>0.203</v>
      </c>
      <c r="L61" s="2"/>
      <c r="N61" s="34">
        <f t="shared" si="2"/>
        <v>3.5733642154024317</v>
      </c>
      <c r="O61" s="34">
        <f t="shared" si="3"/>
        <v>6.801930129318664</v>
      </c>
      <c r="P61" s="2"/>
      <c r="R61" s="2"/>
      <c r="T61" s="2"/>
      <c r="V61" s="2"/>
      <c r="X61" s="2"/>
      <c r="Z61" s="2"/>
    </row>
    <row r="62" spans="1:22" ht="15">
      <c r="A62">
        <v>1763</v>
      </c>
      <c r="B62" s="2">
        <v>4053.3333333333335</v>
      </c>
      <c r="C62" s="2">
        <v>7765.333333333333</v>
      </c>
      <c r="D62" s="2"/>
      <c r="F62" s="34">
        <f t="shared" si="0"/>
        <v>17.928756782259967</v>
      </c>
      <c r="G62" s="34">
        <f t="shared" si="1"/>
        <v>34.347723519698036</v>
      </c>
      <c r="H62" s="2"/>
      <c r="J62" s="2"/>
      <c r="K62" s="37">
        <f>+'Silver conversion'!D70</f>
        <v>0.2075</v>
      </c>
      <c r="L62" s="2"/>
      <c r="N62" s="34">
        <f t="shared" si="2"/>
        <v>3.720217032318943</v>
      </c>
      <c r="O62" s="34">
        <f t="shared" si="3"/>
        <v>7.127152630337342</v>
      </c>
      <c r="P62" s="2"/>
      <c r="R62" s="2"/>
      <c r="T62" s="2"/>
      <c r="V62" s="2"/>
    </row>
    <row r="63" spans="1:15" ht="15">
      <c r="A63">
        <v>1764</v>
      </c>
      <c r="B63" s="2">
        <v>4224</v>
      </c>
      <c r="C63" s="2">
        <v>8448</v>
      </c>
      <c r="D63" s="2"/>
      <c r="F63" s="34">
        <f t="shared" si="0"/>
        <v>18.683651804670912</v>
      </c>
      <c r="G63" s="34">
        <f t="shared" si="1"/>
        <v>37.367303609341825</v>
      </c>
      <c r="K63" s="37">
        <f>+'Silver conversion'!D71</f>
        <v>0.2015</v>
      </c>
      <c r="N63" s="34">
        <f t="shared" si="2"/>
        <v>3.764755838641189</v>
      </c>
      <c r="O63" s="34">
        <f t="shared" si="3"/>
        <v>7.529511677282378</v>
      </c>
    </row>
    <row r="64" spans="1:15" ht="15">
      <c r="A64">
        <v>1765</v>
      </c>
      <c r="B64" s="2">
        <v>4224</v>
      </c>
      <c r="C64" s="2">
        <v>8448</v>
      </c>
      <c r="D64" s="2"/>
      <c r="F64" s="34">
        <f t="shared" si="0"/>
        <v>18.683651804670912</v>
      </c>
      <c r="G64" s="34">
        <f t="shared" si="1"/>
        <v>37.367303609341825</v>
      </c>
      <c r="K64" s="37">
        <f>+'Silver conversion'!D72</f>
        <v>0.211</v>
      </c>
      <c r="N64" s="34">
        <f t="shared" si="2"/>
        <v>3.942250530785562</v>
      </c>
      <c r="O64" s="34">
        <f t="shared" si="3"/>
        <v>7.884501061571124</v>
      </c>
    </row>
    <row r="65" spans="1:15" ht="15">
      <c r="A65">
        <v>1766</v>
      </c>
      <c r="B65" s="2">
        <v>4896</v>
      </c>
      <c r="C65" s="2">
        <v>8352</v>
      </c>
      <c r="D65" s="2"/>
      <c r="F65" s="34">
        <f t="shared" si="0"/>
        <v>21.656050955414013</v>
      </c>
      <c r="G65" s="34">
        <f t="shared" si="1"/>
        <v>36.94267515923567</v>
      </c>
      <c r="K65" s="37">
        <f>+'Silver conversion'!D73</f>
        <v>0.217</v>
      </c>
      <c r="N65" s="34">
        <f t="shared" si="2"/>
        <v>4.699363057324841</v>
      </c>
      <c r="O65" s="34">
        <f t="shared" si="3"/>
        <v>8.01656050955414</v>
      </c>
    </row>
    <row r="66" spans="1:15" ht="15">
      <c r="A66">
        <v>1767</v>
      </c>
      <c r="B66" s="2">
        <v>5248</v>
      </c>
      <c r="C66" s="2">
        <v>8352</v>
      </c>
      <c r="D66" s="2"/>
      <c r="F66" s="34">
        <f t="shared" si="0"/>
        <v>23.21302193913659</v>
      </c>
      <c r="G66" s="34">
        <f t="shared" si="1"/>
        <v>36.94267515923567</v>
      </c>
      <c r="K66" s="37">
        <f>+'Silver conversion'!D74</f>
        <v>0.2155</v>
      </c>
      <c r="N66" s="34">
        <f t="shared" si="2"/>
        <v>5.0024062278839345</v>
      </c>
      <c r="O66" s="34">
        <f t="shared" si="3"/>
        <v>7.961146496815287</v>
      </c>
    </row>
    <row r="67" spans="1:15" ht="15">
      <c r="A67">
        <v>1768</v>
      </c>
      <c r="B67" s="2">
        <v>5248</v>
      </c>
      <c r="C67" s="2">
        <v>8352</v>
      </c>
      <c r="D67" s="2"/>
      <c r="F67" s="34">
        <f t="shared" si="0"/>
        <v>23.21302193913659</v>
      </c>
      <c r="G67" s="34">
        <f t="shared" si="1"/>
        <v>36.94267515923567</v>
      </c>
      <c r="K67" s="37">
        <f>+'Silver conversion'!D75</f>
        <v>0.208</v>
      </c>
      <c r="N67" s="34">
        <f t="shared" si="2"/>
        <v>4.828308563340411</v>
      </c>
      <c r="O67" s="34">
        <f t="shared" si="3"/>
        <v>7.684076433121019</v>
      </c>
    </row>
    <row r="68" spans="1:26" ht="15">
      <c r="A68">
        <v>1769</v>
      </c>
      <c r="B68" s="2">
        <v>4738.909090909091</v>
      </c>
      <c r="C68" s="2">
        <v>7645.090909090909</v>
      </c>
      <c r="D68" s="2"/>
      <c r="F68" s="34">
        <f t="shared" si="0"/>
        <v>20.961204400694847</v>
      </c>
      <c r="G68" s="34">
        <f t="shared" si="1"/>
        <v>33.81586566299942</v>
      </c>
      <c r="H68" s="2"/>
      <c r="J68" s="2"/>
      <c r="K68" s="37">
        <f>+'Silver conversion'!D76</f>
        <v>0.206</v>
      </c>
      <c r="L68" s="2"/>
      <c r="N68" s="34">
        <f t="shared" si="2"/>
        <v>4.318008106543139</v>
      </c>
      <c r="O68" s="34">
        <f t="shared" si="3"/>
        <v>6.96606832657788</v>
      </c>
      <c r="P68" s="2"/>
      <c r="R68" s="2"/>
      <c r="T68" s="2"/>
      <c r="V68" s="2"/>
      <c r="X68" s="2"/>
      <c r="Z68" s="2"/>
    </row>
    <row r="69" spans="1:15" ht="15">
      <c r="A69">
        <v>1770</v>
      </c>
      <c r="B69" s="2">
        <v>4704</v>
      </c>
      <c r="C69" s="2">
        <v>7488</v>
      </c>
      <c r="D69" s="2"/>
      <c r="F69" s="34">
        <f t="shared" si="0"/>
        <v>20.806794055201696</v>
      </c>
      <c r="G69" s="34">
        <f t="shared" si="1"/>
        <v>33.12101910828025</v>
      </c>
      <c r="K69" s="37">
        <f>+'Silver conversion'!D77</f>
        <v>0.207</v>
      </c>
      <c r="N69" s="34">
        <f t="shared" si="2"/>
        <v>4.307006369426751</v>
      </c>
      <c r="O69" s="34">
        <f t="shared" si="3"/>
        <v>6.856050955414012</v>
      </c>
    </row>
    <row r="70" spans="1:28" ht="15">
      <c r="A70">
        <v>1771</v>
      </c>
      <c r="B70" s="2">
        <v>4704</v>
      </c>
      <c r="C70" s="2">
        <v>7648</v>
      </c>
      <c r="D70" s="2"/>
      <c r="F70" s="34">
        <f t="shared" si="0"/>
        <v>20.806794055201696</v>
      </c>
      <c r="G70" s="34">
        <f t="shared" si="1"/>
        <v>33.82873319179051</v>
      </c>
      <c r="H70" s="2"/>
      <c r="J70" s="2"/>
      <c r="K70" s="37">
        <f>+'Silver conversion'!D78</f>
        <v>0.204</v>
      </c>
      <c r="L70" s="2"/>
      <c r="N70" s="34">
        <f t="shared" si="2"/>
        <v>4.2445859872611456</v>
      </c>
      <c r="O70" s="34">
        <f t="shared" si="3"/>
        <v>6.901061571125264</v>
      </c>
      <c r="P70" s="2"/>
      <c r="R70" s="2"/>
      <c r="T70" s="2"/>
      <c r="V70" s="2"/>
      <c r="X70" s="2"/>
      <c r="Z70" s="2"/>
      <c r="AB70" s="2"/>
    </row>
    <row r="71" spans="1:28" ht="15">
      <c r="A71">
        <v>1772</v>
      </c>
      <c r="B71" s="2">
        <v>5017.04347826087</v>
      </c>
      <c r="C71" s="2">
        <v>7904</v>
      </c>
      <c r="D71" s="2"/>
      <c r="F71" s="34">
        <f t="shared" si="0"/>
        <v>22.191452044678297</v>
      </c>
      <c r="G71" s="34">
        <f t="shared" si="1"/>
        <v>34.961075725406936</v>
      </c>
      <c r="H71" s="2"/>
      <c r="J71" s="2"/>
      <c r="K71" s="37">
        <f>+'Silver conversion'!D79</f>
        <v>0.203</v>
      </c>
      <c r="L71" s="2"/>
      <c r="N71" s="34">
        <f t="shared" si="2"/>
        <v>4.504864765069694</v>
      </c>
      <c r="O71" s="34">
        <f t="shared" si="3"/>
        <v>7.097098372257609</v>
      </c>
      <c r="P71" s="2"/>
      <c r="R71" s="2"/>
      <c r="T71" s="2"/>
      <c r="V71" s="2"/>
      <c r="X71" s="2"/>
      <c r="Z71" s="2"/>
      <c r="AB71" s="2"/>
    </row>
    <row r="72" spans="1:28" ht="15">
      <c r="A72">
        <v>1773</v>
      </c>
      <c r="B72" s="2">
        <v>5216</v>
      </c>
      <c r="C72" s="2">
        <v>8096</v>
      </c>
      <c r="D72" s="2"/>
      <c r="F72" s="34">
        <f t="shared" si="0"/>
        <v>23.071479122434535</v>
      </c>
      <c r="G72" s="34">
        <f t="shared" si="1"/>
        <v>35.810332625619246</v>
      </c>
      <c r="H72" s="2"/>
      <c r="J72" s="2"/>
      <c r="K72" s="37">
        <f>+'Silver conversion'!D80</f>
        <v>0.198</v>
      </c>
      <c r="L72" s="2"/>
      <c r="N72" s="34">
        <f t="shared" si="2"/>
        <v>4.5681528662420385</v>
      </c>
      <c r="O72" s="34">
        <f t="shared" si="3"/>
        <v>7.090445859872611</v>
      </c>
      <c r="P72" s="2"/>
      <c r="R72" s="2"/>
      <c r="T72" s="2"/>
      <c r="V72" s="2"/>
      <c r="X72" s="2"/>
      <c r="Z72" s="2"/>
      <c r="AB72" s="2"/>
    </row>
    <row r="73" spans="1:28" ht="15">
      <c r="A73">
        <v>1774</v>
      </c>
      <c r="B73" s="2">
        <v>4784</v>
      </c>
      <c r="C73" s="2">
        <v>7240</v>
      </c>
      <c r="D73" s="2"/>
      <c r="F73" s="34">
        <f t="shared" si="0"/>
        <v>21.16065109695683</v>
      </c>
      <c r="G73" s="34">
        <f t="shared" si="1"/>
        <v>32.024062278839345</v>
      </c>
      <c r="H73" s="2"/>
      <c r="J73" s="2"/>
      <c r="K73" s="37">
        <f>+'Silver conversion'!D81</f>
        <v>0.206</v>
      </c>
      <c r="L73" s="2"/>
      <c r="N73" s="34">
        <f t="shared" si="2"/>
        <v>4.359094125973106</v>
      </c>
      <c r="O73" s="34">
        <f t="shared" si="3"/>
        <v>6.596956829440905</v>
      </c>
      <c r="P73" s="2"/>
      <c r="R73" s="2"/>
      <c r="T73" s="2"/>
      <c r="V73" s="2"/>
      <c r="X73" s="2"/>
      <c r="Z73" s="2"/>
      <c r="AB73" s="2"/>
    </row>
    <row r="74" spans="1:26" ht="15">
      <c r="A74">
        <v>1775</v>
      </c>
      <c r="B74" s="2">
        <v>4752</v>
      </c>
      <c r="C74" s="2">
        <v>7374.545454545455</v>
      </c>
      <c r="D74" s="2"/>
      <c r="F74" s="34">
        <f t="shared" si="0"/>
        <v>21.019108280254777</v>
      </c>
      <c r="G74" s="34">
        <f t="shared" si="1"/>
        <v>32.61918548542752</v>
      </c>
      <c r="H74" s="2"/>
      <c r="J74" s="2"/>
      <c r="K74" s="37">
        <f>+'Silver conversion'!D82</f>
        <v>0.213</v>
      </c>
      <c r="L74" s="2"/>
      <c r="N74" s="34">
        <f t="shared" si="2"/>
        <v>4.477070063694267</v>
      </c>
      <c r="O74" s="34">
        <f t="shared" si="3"/>
        <v>6.947886508396062</v>
      </c>
      <c r="P74" s="2"/>
      <c r="R74" s="2"/>
      <c r="T74" s="2"/>
      <c r="V74" s="2"/>
      <c r="X74" s="2"/>
      <c r="Z74" s="2"/>
    </row>
    <row r="75" spans="1:22" ht="15">
      <c r="A75">
        <v>1776</v>
      </c>
      <c r="B75" s="2">
        <v>4672</v>
      </c>
      <c r="C75" s="2">
        <v>7413.333333333333</v>
      </c>
      <c r="D75" s="2"/>
      <c r="F75" s="34">
        <f t="shared" si="0"/>
        <v>20.665251238499646</v>
      </c>
      <c r="G75" s="34">
        <f t="shared" si="1"/>
        <v>32.790752535975464</v>
      </c>
      <c r="H75" s="2"/>
      <c r="J75" s="2"/>
      <c r="K75" s="37">
        <f>+'Silver conversion'!D83</f>
        <v>0.2125</v>
      </c>
      <c r="L75" s="2"/>
      <c r="N75" s="34">
        <f t="shared" si="2"/>
        <v>4.391365888181174</v>
      </c>
      <c r="O75" s="34">
        <f t="shared" si="3"/>
        <v>6.968034913894786</v>
      </c>
      <c r="P75" s="2"/>
      <c r="R75" s="2"/>
      <c r="T75" s="2"/>
      <c r="V75" s="2"/>
    </row>
    <row r="76" spans="1:18" ht="15">
      <c r="A76">
        <v>1777</v>
      </c>
      <c r="B76" s="2">
        <v>4429.714285714285</v>
      </c>
      <c r="C76" s="2">
        <v>7241.142857142857</v>
      </c>
      <c r="D76" s="2"/>
      <c r="F76" s="34">
        <f aca="true" t="shared" si="4" ref="F76:F99">+B76/226.08</f>
        <v>19.593569912041247</v>
      </c>
      <c r="G76" s="34">
        <f aca="true" t="shared" si="5" ref="G76:G99">+C76/226.08</f>
        <v>32.029117379435846</v>
      </c>
      <c r="H76" s="2"/>
      <c r="J76" s="2"/>
      <c r="K76" s="37">
        <f>+'Silver conversion'!D84</f>
        <v>0.213</v>
      </c>
      <c r="L76" s="2"/>
      <c r="N76" s="34">
        <f aca="true" t="shared" si="6" ref="N76:N99">+F76*$K76</f>
        <v>4.173430391264786</v>
      </c>
      <c r="O76" s="34">
        <f aca="true" t="shared" si="7" ref="O76:O99">+G76*$K76</f>
        <v>6.822202001819835</v>
      </c>
      <c r="P76" s="2"/>
      <c r="R76" s="2"/>
    </row>
    <row r="77" spans="1:24" ht="15">
      <c r="A77">
        <v>1778</v>
      </c>
      <c r="B77" s="2">
        <v>4320</v>
      </c>
      <c r="C77" s="2">
        <v>9110.4</v>
      </c>
      <c r="D77" s="2"/>
      <c r="F77" s="34">
        <f t="shared" si="4"/>
        <v>19.108280254777068</v>
      </c>
      <c r="G77" s="34">
        <f t="shared" si="5"/>
        <v>40.29723991507431</v>
      </c>
      <c r="H77" s="2"/>
      <c r="J77" s="2"/>
      <c r="K77" s="37">
        <f>+'Silver conversion'!D85</f>
        <v>0.2115</v>
      </c>
      <c r="L77" s="2"/>
      <c r="N77" s="34">
        <f t="shared" si="6"/>
        <v>4.0414012738853495</v>
      </c>
      <c r="O77" s="34">
        <f t="shared" si="7"/>
        <v>8.522866242038216</v>
      </c>
      <c r="P77" s="2"/>
      <c r="R77" s="2"/>
      <c r="T77" s="2"/>
      <c r="V77" s="2"/>
      <c r="X77" s="2"/>
    </row>
    <row r="78" spans="1:28" ht="15">
      <c r="A78">
        <v>1779</v>
      </c>
      <c r="B78" s="2">
        <v>4176</v>
      </c>
      <c r="C78" s="2">
        <v>8952</v>
      </c>
      <c r="D78" s="2"/>
      <c r="F78" s="34">
        <f t="shared" si="4"/>
        <v>18.471337579617835</v>
      </c>
      <c r="G78" s="34">
        <f t="shared" si="5"/>
        <v>39.59660297239915</v>
      </c>
      <c r="H78" s="2"/>
      <c r="J78" s="2"/>
      <c r="K78" s="37">
        <f>+'Silver conversion'!D86</f>
        <v>0.205</v>
      </c>
      <c r="L78" s="2"/>
      <c r="N78" s="34">
        <f t="shared" si="6"/>
        <v>3.7866242038216558</v>
      </c>
      <c r="O78" s="34">
        <f t="shared" si="7"/>
        <v>8.117303609341825</v>
      </c>
      <c r="P78" s="2"/>
      <c r="R78" s="2"/>
      <c r="T78" s="2"/>
      <c r="V78" s="2"/>
      <c r="X78" s="2"/>
      <c r="Z78" s="2"/>
      <c r="AB78" s="2"/>
    </row>
    <row r="79" spans="1:28" ht="15">
      <c r="A79">
        <v>1780</v>
      </c>
      <c r="B79" s="2">
        <v>4032</v>
      </c>
      <c r="C79" s="2">
        <v>7752</v>
      </c>
      <c r="D79" s="2"/>
      <c r="F79" s="34">
        <f t="shared" si="4"/>
        <v>17.8343949044586</v>
      </c>
      <c r="G79" s="34">
        <f t="shared" si="5"/>
        <v>34.288747346072185</v>
      </c>
      <c r="H79" s="2"/>
      <c r="J79" s="2"/>
      <c r="K79" s="37">
        <f>+'Silver conversion'!D87</f>
        <v>0.205</v>
      </c>
      <c r="L79" s="2"/>
      <c r="N79" s="34">
        <f t="shared" si="6"/>
        <v>3.6560509554140124</v>
      </c>
      <c r="O79" s="34">
        <f t="shared" si="7"/>
        <v>7.0291932059447975</v>
      </c>
      <c r="P79" s="2"/>
      <c r="R79" s="2"/>
      <c r="T79" s="2"/>
      <c r="V79" s="2"/>
      <c r="X79" s="2"/>
      <c r="Z79" s="2"/>
      <c r="AB79" s="2"/>
    </row>
    <row r="80" spans="1:26" ht="15">
      <c r="A80">
        <v>1781</v>
      </c>
      <c r="B80" s="2">
        <v>4110.545454545455</v>
      </c>
      <c r="C80" s="2">
        <v>7584</v>
      </c>
      <c r="D80" s="2"/>
      <c r="F80" s="34">
        <f t="shared" si="4"/>
        <v>18.181818181818183</v>
      </c>
      <c r="G80" s="34">
        <f t="shared" si="5"/>
        <v>33.54564755838641</v>
      </c>
      <c r="H80" s="2"/>
      <c r="J80" s="2"/>
      <c r="K80" s="37">
        <f>+'Silver conversion'!D88</f>
        <v>0.203</v>
      </c>
      <c r="L80" s="2"/>
      <c r="N80" s="34">
        <f t="shared" si="6"/>
        <v>3.6909090909090914</v>
      </c>
      <c r="O80" s="34">
        <f t="shared" si="7"/>
        <v>6.8097664543524425</v>
      </c>
      <c r="P80" s="2"/>
      <c r="R80" s="2"/>
      <c r="T80" s="2"/>
      <c r="V80" s="2"/>
      <c r="X80" s="2"/>
      <c r="Z80" s="2"/>
    </row>
    <row r="81" spans="1:15" ht="15">
      <c r="A81">
        <v>1782</v>
      </c>
      <c r="B81" s="2">
        <v>4176</v>
      </c>
      <c r="C81" s="2">
        <v>7344</v>
      </c>
      <c r="D81" s="2"/>
      <c r="F81" s="34">
        <f t="shared" si="4"/>
        <v>18.471337579617835</v>
      </c>
      <c r="G81" s="34">
        <f t="shared" si="5"/>
        <v>32.48407643312102</v>
      </c>
      <c r="K81" s="37">
        <f>+'Silver conversion'!D89</f>
        <v>0.1945</v>
      </c>
      <c r="N81" s="34">
        <f t="shared" si="6"/>
        <v>3.592675159235669</v>
      </c>
      <c r="O81" s="34">
        <f t="shared" si="7"/>
        <v>6.3181528662420385</v>
      </c>
    </row>
    <row r="82" spans="1:15" ht="15">
      <c r="A82">
        <v>1783</v>
      </c>
      <c r="B82" s="2">
        <v>4200</v>
      </c>
      <c r="C82" s="2">
        <v>7344</v>
      </c>
      <c r="D82" s="2"/>
      <c r="F82" s="34">
        <f t="shared" si="4"/>
        <v>18.577494692144374</v>
      </c>
      <c r="G82" s="34">
        <f t="shared" si="5"/>
        <v>32.48407643312102</v>
      </c>
      <c r="K82" s="37">
        <f>+'Silver conversion'!D90</f>
        <v>0.1915</v>
      </c>
      <c r="N82" s="34">
        <f t="shared" si="6"/>
        <v>3.5575902335456475</v>
      </c>
      <c r="O82" s="34">
        <f t="shared" si="7"/>
        <v>6.220700636942675</v>
      </c>
    </row>
    <row r="83" spans="1:15" ht="15">
      <c r="A83">
        <v>1784</v>
      </c>
      <c r="B83" s="2">
        <v>4224</v>
      </c>
      <c r="C83" s="2">
        <v>7344</v>
      </c>
      <c r="D83" s="2"/>
      <c r="F83" s="34">
        <f t="shared" si="4"/>
        <v>18.683651804670912</v>
      </c>
      <c r="G83" s="34">
        <f t="shared" si="5"/>
        <v>32.48407643312102</v>
      </c>
      <c r="K83" s="37">
        <f>+'Silver conversion'!D91</f>
        <v>0.191</v>
      </c>
      <c r="N83" s="34">
        <f t="shared" si="6"/>
        <v>3.5685774946921445</v>
      </c>
      <c r="O83" s="34">
        <f t="shared" si="7"/>
        <v>6.204458598726115</v>
      </c>
    </row>
    <row r="84" spans="1:28" ht="15">
      <c r="A84">
        <v>1785</v>
      </c>
      <c r="B84" s="2">
        <v>4224</v>
      </c>
      <c r="C84" s="2">
        <v>7360</v>
      </c>
      <c r="D84" s="2"/>
      <c r="F84" s="34">
        <f t="shared" si="4"/>
        <v>18.683651804670912</v>
      </c>
      <c r="G84" s="34">
        <f t="shared" si="5"/>
        <v>32.554847841472046</v>
      </c>
      <c r="H84" s="2"/>
      <c r="J84" s="2"/>
      <c r="K84" s="37">
        <f>+'Silver conversion'!D92</f>
        <v>0.194</v>
      </c>
      <c r="L84" s="2"/>
      <c r="N84" s="34">
        <f t="shared" si="6"/>
        <v>3.624628450106157</v>
      </c>
      <c r="O84" s="34">
        <f t="shared" si="7"/>
        <v>6.315640481245577</v>
      </c>
      <c r="P84" s="2"/>
      <c r="R84" s="2"/>
      <c r="T84" s="2"/>
      <c r="V84" s="2"/>
      <c r="X84" s="2"/>
      <c r="Z84" s="2"/>
      <c r="AB84" s="2"/>
    </row>
    <row r="85" spans="1:15" ht="15">
      <c r="A85">
        <v>1786</v>
      </c>
      <c r="B85" s="2">
        <v>4224</v>
      </c>
      <c r="C85" s="2">
        <v>7392</v>
      </c>
      <c r="D85" s="2"/>
      <c r="F85" s="34">
        <f t="shared" si="4"/>
        <v>18.683651804670912</v>
      </c>
      <c r="G85" s="34">
        <f t="shared" si="5"/>
        <v>32.696390658174096</v>
      </c>
      <c r="K85" s="37">
        <f>+'Silver conversion'!D93</f>
        <v>0.1915</v>
      </c>
      <c r="N85" s="34">
        <f t="shared" si="6"/>
        <v>3.57791932059448</v>
      </c>
      <c r="O85" s="34">
        <f t="shared" si="7"/>
        <v>6.261358811040339</v>
      </c>
    </row>
    <row r="86" spans="1:15" ht="15">
      <c r="A86">
        <v>1787</v>
      </c>
      <c r="B86" s="2">
        <v>4224</v>
      </c>
      <c r="C86" s="2">
        <v>7392</v>
      </c>
      <c r="D86" s="2"/>
      <c r="F86" s="34">
        <f t="shared" si="4"/>
        <v>18.683651804670912</v>
      </c>
      <c r="G86" s="34">
        <f t="shared" si="5"/>
        <v>32.696390658174096</v>
      </c>
      <c r="K86" s="37">
        <f>+'Silver conversion'!D94</f>
        <v>0.1855</v>
      </c>
      <c r="N86" s="34">
        <f t="shared" si="6"/>
        <v>3.465817409766454</v>
      </c>
      <c r="O86" s="34">
        <f t="shared" si="7"/>
        <v>6.065180467091294</v>
      </c>
    </row>
    <row r="87" spans="1:15" ht="15">
      <c r="A87">
        <v>1788</v>
      </c>
      <c r="B87" s="2">
        <v>4224</v>
      </c>
      <c r="C87" s="2">
        <v>7392</v>
      </c>
      <c r="D87" s="2"/>
      <c r="F87" s="34">
        <f t="shared" si="4"/>
        <v>18.683651804670912</v>
      </c>
      <c r="G87" s="34">
        <f t="shared" si="5"/>
        <v>32.696390658174096</v>
      </c>
      <c r="K87" s="37">
        <f>+'Silver conversion'!D95</f>
        <v>0.179</v>
      </c>
      <c r="N87" s="34">
        <f t="shared" si="6"/>
        <v>3.344373673036093</v>
      </c>
      <c r="O87" s="34">
        <f t="shared" si="7"/>
        <v>5.852653927813163</v>
      </c>
    </row>
    <row r="88" spans="1:15" ht="15">
      <c r="A88">
        <v>1789</v>
      </c>
      <c r="B88" s="2">
        <v>4224</v>
      </c>
      <c r="C88" s="2">
        <v>7392</v>
      </c>
      <c r="D88" s="2"/>
      <c r="F88" s="34">
        <f t="shared" si="4"/>
        <v>18.683651804670912</v>
      </c>
      <c r="G88" s="34">
        <f t="shared" si="5"/>
        <v>32.696390658174096</v>
      </c>
      <c r="K88" s="37">
        <f>+'Silver conversion'!D96</f>
        <v>0.1685</v>
      </c>
      <c r="N88" s="34">
        <f t="shared" si="6"/>
        <v>3.148195329087049</v>
      </c>
      <c r="O88" s="34">
        <f t="shared" si="7"/>
        <v>5.509341825902336</v>
      </c>
    </row>
    <row r="89" spans="1:15" ht="15">
      <c r="A89">
        <v>1790</v>
      </c>
      <c r="B89" s="2">
        <v>4224</v>
      </c>
      <c r="C89" s="2">
        <v>7392</v>
      </c>
      <c r="D89" s="2"/>
      <c r="F89" s="34">
        <f t="shared" si="4"/>
        <v>18.683651804670912</v>
      </c>
      <c r="G89" s="34">
        <f t="shared" si="5"/>
        <v>32.696390658174096</v>
      </c>
      <c r="K89" s="37">
        <f>+'Silver conversion'!D97</f>
        <v>0.1765</v>
      </c>
      <c r="N89" s="34">
        <f t="shared" si="6"/>
        <v>3.297664543524416</v>
      </c>
      <c r="O89" s="34">
        <f t="shared" si="7"/>
        <v>5.770912951167728</v>
      </c>
    </row>
    <row r="90" spans="1:15" ht="15">
      <c r="A90">
        <v>1791</v>
      </c>
      <c r="B90" s="2">
        <v>4224</v>
      </c>
      <c r="C90" s="2">
        <v>7392</v>
      </c>
      <c r="D90" s="2"/>
      <c r="F90" s="34">
        <f t="shared" si="4"/>
        <v>18.683651804670912</v>
      </c>
      <c r="G90" s="34">
        <f t="shared" si="5"/>
        <v>32.696390658174096</v>
      </c>
      <c r="K90" s="37">
        <f>+'Silver conversion'!D98</f>
        <v>0.1905</v>
      </c>
      <c r="N90" s="34">
        <f t="shared" si="6"/>
        <v>3.559235668789809</v>
      </c>
      <c r="O90" s="34">
        <f t="shared" si="7"/>
        <v>6.228662420382165</v>
      </c>
    </row>
    <row r="91" spans="1:15" ht="15">
      <c r="A91">
        <v>1792</v>
      </c>
      <c r="B91" s="2">
        <v>5040</v>
      </c>
      <c r="C91" s="2">
        <v>10080</v>
      </c>
      <c r="D91" s="2"/>
      <c r="F91" s="34">
        <f t="shared" si="4"/>
        <v>22.292993630573246</v>
      </c>
      <c r="G91" s="34">
        <f t="shared" si="5"/>
        <v>44.58598726114649</v>
      </c>
      <c r="K91" s="37">
        <f>+'Silver conversion'!D99</f>
        <v>0.192</v>
      </c>
      <c r="N91" s="34">
        <f t="shared" si="6"/>
        <v>4.280254777070064</v>
      </c>
      <c r="O91" s="34">
        <f t="shared" si="7"/>
        <v>8.560509554140127</v>
      </c>
    </row>
    <row r="92" spans="1:15" ht="15">
      <c r="A92">
        <v>1793</v>
      </c>
      <c r="B92" s="2">
        <v>5040</v>
      </c>
      <c r="C92" s="2">
        <v>10080</v>
      </c>
      <c r="D92" s="2"/>
      <c r="F92" s="34">
        <f t="shared" si="4"/>
        <v>22.292993630573246</v>
      </c>
      <c r="G92" s="34">
        <f t="shared" si="5"/>
        <v>44.58598726114649</v>
      </c>
      <c r="K92" s="37">
        <f>+'Silver conversion'!D100</f>
        <v>0.1925</v>
      </c>
      <c r="N92" s="34">
        <f t="shared" si="6"/>
        <v>4.29140127388535</v>
      </c>
      <c r="O92" s="34">
        <f t="shared" si="7"/>
        <v>8.5828025477707</v>
      </c>
    </row>
    <row r="93" spans="1:15" ht="15">
      <c r="A93">
        <v>1794</v>
      </c>
      <c r="B93" s="2">
        <v>5100</v>
      </c>
      <c r="C93" s="2">
        <v>10080</v>
      </c>
      <c r="D93" s="2"/>
      <c r="F93" s="34">
        <f t="shared" si="4"/>
        <v>22.558386411889597</v>
      </c>
      <c r="G93" s="34">
        <f t="shared" si="5"/>
        <v>44.58598726114649</v>
      </c>
      <c r="K93" s="37">
        <f>+'Silver conversion'!D101</f>
        <v>0.205</v>
      </c>
      <c r="N93" s="34">
        <f t="shared" si="6"/>
        <v>4.624469214437367</v>
      </c>
      <c r="O93" s="34">
        <f t="shared" si="7"/>
        <v>9.14012738853503</v>
      </c>
    </row>
    <row r="94" spans="1:26" ht="15">
      <c r="A94">
        <v>1795</v>
      </c>
      <c r="B94" s="2">
        <v>5040</v>
      </c>
      <c r="C94" s="2">
        <v>8683.636363636364</v>
      </c>
      <c r="D94" s="2"/>
      <c r="F94" s="34">
        <f t="shared" si="4"/>
        <v>22.292993630573246</v>
      </c>
      <c r="G94" s="34">
        <f t="shared" si="5"/>
        <v>38.40957344142058</v>
      </c>
      <c r="H94" s="2"/>
      <c r="J94" s="2"/>
      <c r="K94" s="37">
        <f>+'Silver conversion'!D102</f>
        <v>0.218</v>
      </c>
      <c r="L94" s="2"/>
      <c r="N94" s="34">
        <f t="shared" si="6"/>
        <v>4.859872611464968</v>
      </c>
      <c r="O94" s="34">
        <f t="shared" si="7"/>
        <v>8.373287010229685</v>
      </c>
      <c r="P94" s="2"/>
      <c r="R94" s="2"/>
      <c r="T94" s="2"/>
      <c r="V94" s="2"/>
      <c r="X94" s="2"/>
      <c r="Z94" s="2"/>
    </row>
    <row r="95" spans="1:15" ht="15">
      <c r="A95">
        <v>1796</v>
      </c>
      <c r="B95" s="2">
        <v>4800</v>
      </c>
      <c r="C95" s="2">
        <v>8160</v>
      </c>
      <c r="D95" s="2"/>
      <c r="F95" s="34">
        <f t="shared" si="4"/>
        <v>21.231422505307854</v>
      </c>
      <c r="G95" s="34">
        <f t="shared" si="5"/>
        <v>36.09341825902335</v>
      </c>
      <c r="K95" s="37">
        <f>+'Silver conversion'!D103</f>
        <v>0.2175</v>
      </c>
      <c r="N95" s="34">
        <f t="shared" si="6"/>
        <v>4.617834394904459</v>
      </c>
      <c r="O95" s="34">
        <f t="shared" si="7"/>
        <v>7.850318471337579</v>
      </c>
    </row>
    <row r="96" spans="1:15" ht="15">
      <c r="A96">
        <v>1797</v>
      </c>
      <c r="B96" s="2">
        <v>4800</v>
      </c>
      <c r="C96" s="2">
        <v>8160</v>
      </c>
      <c r="D96" s="2"/>
      <c r="F96" s="34">
        <f t="shared" si="4"/>
        <v>21.231422505307854</v>
      </c>
      <c r="G96" s="34">
        <f t="shared" si="5"/>
        <v>36.09341825902335</v>
      </c>
      <c r="K96" s="37">
        <f>+'Silver conversion'!D104</f>
        <v>0.2135</v>
      </c>
      <c r="N96" s="34">
        <f t="shared" si="6"/>
        <v>4.532908704883226</v>
      </c>
      <c r="O96" s="34">
        <f t="shared" si="7"/>
        <v>7.705944798301485</v>
      </c>
    </row>
    <row r="97" spans="1:15" ht="15">
      <c r="A97">
        <v>1798</v>
      </c>
      <c r="B97" s="2">
        <v>4800</v>
      </c>
      <c r="C97" s="2">
        <v>8160</v>
      </c>
      <c r="D97" s="2"/>
      <c r="F97" s="34">
        <f t="shared" si="4"/>
        <v>21.231422505307854</v>
      </c>
      <c r="G97" s="34">
        <f t="shared" si="5"/>
        <v>36.09341825902335</v>
      </c>
      <c r="K97" s="37">
        <f>+'Silver conversion'!D105</f>
        <v>0.212</v>
      </c>
      <c r="N97" s="34">
        <f t="shared" si="6"/>
        <v>4.501061571125265</v>
      </c>
      <c r="O97" s="34">
        <f t="shared" si="7"/>
        <v>7.65180467091295</v>
      </c>
    </row>
    <row r="98" spans="1:15" ht="15">
      <c r="A98">
        <v>1799</v>
      </c>
      <c r="B98" s="2">
        <v>4800</v>
      </c>
      <c r="C98" s="2">
        <v>8160</v>
      </c>
      <c r="D98" s="2"/>
      <c r="F98" s="34">
        <f t="shared" si="4"/>
        <v>21.231422505307854</v>
      </c>
      <c r="G98" s="34">
        <f t="shared" si="5"/>
        <v>36.09341825902335</v>
      </c>
      <c r="K98" s="37">
        <f>+'Silver conversion'!D106</f>
        <v>0.2025</v>
      </c>
      <c r="N98" s="34">
        <f t="shared" si="6"/>
        <v>4.2993630573248405</v>
      </c>
      <c r="O98" s="34">
        <f t="shared" si="7"/>
        <v>7.308917197452229</v>
      </c>
    </row>
    <row r="99" spans="1:15" ht="15">
      <c r="A99">
        <v>1800</v>
      </c>
      <c r="B99" s="2">
        <v>4800</v>
      </c>
      <c r="C99" s="2">
        <v>8160</v>
      </c>
      <c r="D99" s="2"/>
      <c r="F99" s="34">
        <f t="shared" si="4"/>
        <v>21.231422505307854</v>
      </c>
      <c r="G99" s="34">
        <f t="shared" si="5"/>
        <v>36.09341825902335</v>
      </c>
      <c r="K99" s="37">
        <f>+'Silver conversion'!D107</f>
        <v>0.199</v>
      </c>
      <c r="N99" s="34">
        <f t="shared" si="6"/>
        <v>4.225053078556264</v>
      </c>
      <c r="O99" s="34">
        <f t="shared" si="7"/>
        <v>7.182590233545647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S. Jacks</dc:creator>
  <cp:keywords/>
  <dc:description/>
  <cp:lastModifiedBy>Peter H. Lindert</cp:lastModifiedBy>
  <dcterms:created xsi:type="dcterms:W3CDTF">2000-07-05T23:37:09Z</dcterms:created>
  <dcterms:modified xsi:type="dcterms:W3CDTF">2005-03-31T21:07:43Z</dcterms:modified>
  <cp:category/>
  <cp:version/>
  <cp:contentType/>
  <cp:contentStatus/>
</cp:coreProperties>
</file>