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76" windowWidth="16600" windowHeight="15140" activeTab="0"/>
  </bookViews>
  <sheets>
    <sheet name="Sources, notes" sheetId="1" r:id="rId1"/>
    <sheet name="Prices" sheetId="2" r:id="rId2"/>
    <sheet name="Rents" sheetId="3" r:id="rId3"/>
  </sheets>
  <definedNames/>
  <calcPr fullCalcOnLoad="1"/>
</workbook>
</file>

<file path=xl/sharedStrings.xml><?xml version="1.0" encoding="utf-8"?>
<sst xmlns="http://schemas.openxmlformats.org/spreadsheetml/2006/main" count="221" uniqueCount="153">
  <si>
    <t>Account books from monasteries (Mercedarians and Bethlemites)</t>
  </si>
  <si>
    <t>Account books from the hospital of Santa Catalina</t>
  </si>
  <si>
    <t>Accounts for the royal army for the local garrison</t>
  </si>
  <si>
    <t>Probate inventories of the judicial archives</t>
  </si>
  <si>
    <t>Records of the municipal administration</t>
  </si>
  <si>
    <t>Leticia Arroyo Abad</t>
  </si>
  <si>
    <t>Mar.2008</t>
  </si>
  <si>
    <t>fanega</t>
  </si>
  <si>
    <t>Commodity</t>
  </si>
  <si>
    <t>Physical Unit</t>
  </si>
  <si>
    <t>Monetary Unit</t>
  </si>
  <si>
    <t>reales</t>
  </si>
  <si>
    <r>
      <t xml:space="preserve">Local </t>
    </r>
    <r>
      <rPr>
        <sz val="11"/>
        <rFont val="Palatino"/>
        <family val="1"/>
      </rPr>
      <t>Physical &amp;</t>
    </r>
    <r>
      <rPr>
        <u val="single"/>
        <sz val="11"/>
        <rFont val="Palatino"/>
        <family val="1"/>
      </rPr>
      <t xml:space="preserve"> Local</t>
    </r>
    <r>
      <rPr>
        <sz val="11"/>
        <rFont val="Palatino"/>
        <family val="1"/>
      </rPr>
      <t xml:space="preserve"> Monetary Units</t>
    </r>
  </si>
  <si>
    <t>Rice</t>
  </si>
  <si>
    <t>arroba</t>
  </si>
  <si>
    <t>Chickpeas</t>
  </si>
  <si>
    <t>Wine</t>
  </si>
  <si>
    <t>Salted meat</t>
  </si>
  <si>
    <t>botija</t>
  </si>
  <si>
    <t>?</t>
  </si>
  <si>
    <r>
      <t>Metric</t>
    </r>
    <r>
      <rPr>
        <sz val="11"/>
        <rFont val="Palatino"/>
        <family val="1"/>
      </rPr>
      <t xml:space="preserve"> Physical &amp; </t>
    </r>
    <r>
      <rPr>
        <u val="single"/>
        <sz val="11"/>
        <rFont val="Palatino"/>
        <family val="1"/>
      </rPr>
      <t>Local</t>
    </r>
    <r>
      <rPr>
        <sz val="11"/>
        <rFont val="Palatino"/>
        <family val="1"/>
      </rPr>
      <t xml:space="preserve"> Monetary Units</t>
    </r>
  </si>
  <si>
    <t>kilogram</t>
  </si>
  <si>
    <t>Fanega</t>
  </si>
  <si>
    <t>liter</t>
  </si>
  <si>
    <t>Silver grams</t>
  </si>
  <si>
    <r>
      <t>Metric</t>
    </r>
    <r>
      <rPr>
        <sz val="11"/>
        <rFont val="Palatino"/>
        <family val="1"/>
      </rPr>
      <t xml:space="preserve"> Physical &amp; </t>
    </r>
    <r>
      <rPr>
        <u val="single"/>
        <sz val="11"/>
        <rFont val="Palatino"/>
        <family val="1"/>
      </rPr>
      <t>Silver grams</t>
    </r>
  </si>
  <si>
    <t>Buenos Aires prices, 1770-1812</t>
  </si>
  <si>
    <t>in pesos</t>
  </si>
  <si>
    <t>in silver grams</t>
  </si>
  <si>
    <t>The physical measure for salted beef is not stated in the original source.</t>
  </si>
  <si>
    <r>
      <t xml:space="preserve">Essays in the Price History of 18th Century Latin America </t>
    </r>
    <r>
      <rPr>
        <sz val="11"/>
        <rFont val="Palatino"/>
        <family val="1"/>
      </rPr>
      <t xml:space="preserve"> (Albuquerque: UNM Press, 1990), 137-172.</t>
    </r>
  </si>
  <si>
    <t>Buenos Aires Rent, 1770-1812</t>
  </si>
  <si>
    <t>Botija*</t>
  </si>
  <si>
    <t xml:space="preserve">    (Buenos Aires: Siglo Veintiuno, 2002).</t>
  </si>
  <si>
    <t xml:space="preserve">    (La Plata: Universidad Nacional de la Plata, 1999).</t>
  </si>
  <si>
    <r>
      <t>See the file "</t>
    </r>
    <r>
      <rPr>
        <i/>
        <sz val="11"/>
        <rFont val="Palatino"/>
        <family val="1"/>
      </rPr>
      <t>Colonial Latin American metrology", gpih.ucdavis.edu</t>
    </r>
    <r>
      <rPr>
        <sz val="11"/>
        <rFont val="Palatino"/>
        <family val="1"/>
      </rPr>
      <t xml:space="preserve"> for details on physical conversions.</t>
    </r>
  </si>
  <si>
    <t>File preparers: David Jacks 2001, Leticia Arroyo Abad 2008</t>
  </si>
  <si>
    <t>(*)Celia López-Chávez. "Con la cruz y con el aguardiente: la empresa vitivinícola Jesuita en el San Juan Colonial."</t>
  </si>
  <si>
    <r>
      <t xml:space="preserve">    Revista Universum</t>
    </r>
    <r>
      <rPr>
        <sz val="11"/>
        <rFont val="Palatino"/>
        <family val="1"/>
      </rPr>
      <t xml:space="preserve"> 20 (2): 82-107, 2005.</t>
    </r>
  </si>
  <si>
    <r>
      <t xml:space="preserve">Burzio, Humberto (1958), "El peso plata hispanoamericano," in </t>
    </r>
    <r>
      <rPr>
        <i/>
        <sz val="11"/>
        <rFont val="Palatino"/>
        <family val="1"/>
      </rPr>
      <t>Historia</t>
    </r>
    <r>
      <rPr>
        <sz val="11"/>
        <rFont val="Palatino"/>
        <family val="1"/>
      </rPr>
      <t>, n°3, Buenos Aires, pp. 9-24.</t>
    </r>
  </si>
  <si>
    <t>* Assuming 1 liter = 0.72 kg.</t>
  </si>
  <si>
    <t>Wheat</t>
  </si>
  <si>
    <t>Sugar</t>
  </si>
  <si>
    <t>Beans</t>
  </si>
  <si>
    <t>Yerba</t>
  </si>
  <si>
    <t>Lyman L. Johnson, 'The Price History of Buenos Aires during the Viceregal Period,' in Johnson and Enrique Tandeter (eds.),</t>
  </si>
  <si>
    <t>Nov. 2001</t>
  </si>
  <si>
    <t>David S. Jacks</t>
  </si>
  <si>
    <t>Last revision date:</t>
  </si>
  <si>
    <t>Sources:</t>
  </si>
  <si>
    <t>Types of transactions:</t>
  </si>
  <si>
    <t>Underlying frequency:</t>
  </si>
  <si>
    <t>Annual, years missing</t>
  </si>
  <si>
    <t>Special caveats:</t>
  </si>
  <si>
    <t>Conversions:</t>
  </si>
  <si>
    <t>Physical Conversions to metric system</t>
  </si>
  <si>
    <t>Argentine</t>
  </si>
  <si>
    <t>English</t>
  </si>
  <si>
    <t>Metric</t>
  </si>
  <si>
    <t>1 pound =</t>
  </si>
  <si>
    <t>kg</t>
  </si>
  <si>
    <t>Arroba</t>
  </si>
  <si>
    <t>25 pounds =</t>
  </si>
  <si>
    <t>Head (cow)</t>
  </si>
  <si>
    <t>Quintal=4 arrobas</t>
  </si>
  <si>
    <t>100 pounds =</t>
  </si>
  <si>
    <t>Carga</t>
  </si>
  <si>
    <t>liters</t>
  </si>
  <si>
    <t>Fanega (wheat)</t>
  </si>
  <si>
    <t>225 pounds =</t>
  </si>
  <si>
    <t>Fanega (salt)</t>
  </si>
  <si>
    <t>Vara</t>
  </si>
  <si>
    <t>1 yard</t>
  </si>
  <si>
    <t>meters</t>
  </si>
  <si>
    <t>Monetary Conversions to silver</t>
  </si>
  <si>
    <t>Value of Local Currency in Grams of Silver</t>
  </si>
  <si>
    <t>Year</t>
  </si>
  <si>
    <t>Silver content of real of Indias</t>
  </si>
  <si>
    <t>Silver content of Latin American pesos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</si>
  <si>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</si>
  <si>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</si>
  <si>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</si>
  <si>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</si>
  <si>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</si>
  <si>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</si>
  <si>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</si>
  <si>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</si>
  <si>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</si>
  <si>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</si>
  <si>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</si>
  <si>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</si>
  <si>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</si>
  <si>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</si>
  <si>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</si>
  <si>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</si>
  <si>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</si>
  <si>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</si>
  <si>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</si>
  <si>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</si>
  <si>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</si>
  <si>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</si>
  <si>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</si>
  <si>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</si>
  <si>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</si>
  <si>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</si>
  <si>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</si>
  <si>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</si>
  <si>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</si>
  <si>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</si>
  <si>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</si>
  <si>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</si>
  <si>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</si>
  <si>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</si>
  <si>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</si>
  <si>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</si>
  <si>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</si>
  <si>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</si>
  <si>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</si>
  <si>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</si>
  <si>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</si>
  <si>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</si>
  <si>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</si>
  <si>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</si>
  <si>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</si>
  <si>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</si>
  <si>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</si>
  <si>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</si>
  <si>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</si>
  <si>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</si>
  <si>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</si>
  <si>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</si>
  <si>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</si>
  <si>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</si>
  <si>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</si>
  <si>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</si>
  <si>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</si>
  <si>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</si>
  <si>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</si>
  <si>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</si>
  <si>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</si>
  <si>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</si>
  <si>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</si>
  <si>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</si>
  <si>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</si>
  <si>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</si>
  <si>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</si>
  <si>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</si>
  <si>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</si>
  <si>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</si>
  <si>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</si>
  <si>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r>
      <t xml:space="preserve">Fernando E. Barba, </t>
    </r>
    <r>
      <rPr>
        <i/>
        <sz val="11"/>
        <rFont val="Palatino"/>
        <family val="1"/>
      </rPr>
      <t>Aproximación al Estudio de los Precios y Salarios en Buenos Aires desde fines del siglo XVIII hasta 1860</t>
    </r>
  </si>
  <si>
    <r>
      <t xml:space="preserve">Jonathan C. Brown, </t>
    </r>
    <r>
      <rPr>
        <i/>
        <sz val="11"/>
        <rFont val="Palatino"/>
        <family val="1"/>
      </rPr>
      <t xml:space="preserve">Historia socioeconómica de la Argentina, 1776-1860. </t>
    </r>
  </si>
  <si>
    <t>Notes on Buenos Aires 1770-1812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</si>
</sst>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&quot;$&quot;\ #,##0;&quot;$&quot;\ \-#,##0"/>
    <numFmt numFmtId="168" formatCode="&quot;$&quot;\ #,##0;[Red]&quot;$&quot;\ \-#,##0"/>
    <numFmt numFmtId="169" formatCode="&quot;$&quot;\ #,##0.00;&quot;$&quot;\ \-#,##0.00"/>
    <numFmt numFmtId="170" formatCode="&quot;$&quot;\ #,##0.00;[Red]&quot;$&quot;\ \-#,##0.00"/>
    <numFmt numFmtId="171" formatCode="_ &quot;$&quot;\ * #,##0_ ;_ &quot;$&quot;\ * \-#,##0_ ;_ &quot;$&quot;\ * &quot;-&quot;_ ;_ @_ "/>
    <numFmt numFmtId="172" formatCode="_ * #,##0_ ;_ * \-#,##0_ ;_ * &quot;-&quot;_ ;_ @_ "/>
    <numFmt numFmtId="173" formatCode="_ &quot;$&quot;\ * #,##0.00_ ;_ &quot;$&quot;\ * \-#,##0.00_ ;_ &quot;$&quot;\ * &quot;-&quot;??_ ;_ @_ "/>
    <numFmt numFmtId="174" formatCode="_ * #,##0.00_ ;_ * \-#,##0.00_ ;_ * &quot;-&quot;??_ ;_ @_ "/>
    <numFmt numFmtId="175" formatCode="#,##0\ &quot;€&quot;;\-#,##0\ &quot;€&quot;"/>
    <numFmt numFmtId="176" formatCode="#,##0\ &quot;€&quot;;[Red]\-#,##0\ &quot;€&quot;"/>
    <numFmt numFmtId="177" formatCode="#,##0.00\ &quot;€&quot;;\-#,##0.00\ &quot;€&quot;"/>
    <numFmt numFmtId="178" formatCode="#,##0.00\ &quot;€&quot;;[Red]\-#,##0.00\ &quot;€&quot;"/>
    <numFmt numFmtId="179" formatCode="_-* #,##0\ &quot;€&quot;_-;\-* #,##0\ &quot;€&quot;_-;_-* &quot;-&quot;\ &quot;€&quot;_-;_-@_-"/>
    <numFmt numFmtId="180" formatCode="_-* #,##0\ _€_-;\-* #,##0\ _€_-;_-* &quot;-&quot;\ _€_-;_-@_-"/>
    <numFmt numFmtId="181" formatCode="_-* #,##0.00\ &quot;€&quot;_-;\-* #,##0.00\ &quot;€&quot;_-;_-* &quot;-&quot;??\ &quot;€&quot;_-;_-@_-"/>
    <numFmt numFmtId="182" formatCode="_-* #,##0.00\ _€_-;\-* #,##0.00\ _€_-;_-* &quot;-&quot;??\ _€_-;_-@_-"/>
    <numFmt numFmtId="183" formatCode="#,##0.000"/>
    <numFmt numFmtId="184" formatCode="#,##0.0"/>
    <numFmt numFmtId="185" formatCode="[$-409]d\-mmm\-yy;@"/>
  </numFmts>
  <fonts count="13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sz val="10"/>
      <name val="Arial"/>
      <family val="0"/>
    </font>
    <font>
      <sz val="8"/>
      <name val="Arial"/>
      <family val="0"/>
    </font>
    <font>
      <b/>
      <u val="single"/>
      <sz val="12"/>
      <name val="Palatino"/>
      <family val="1"/>
    </font>
    <font>
      <sz val="11"/>
      <name val="Palatino"/>
      <family val="1"/>
    </font>
    <font>
      <u val="single"/>
      <sz val="11"/>
      <name val="Palatino"/>
      <family val="1"/>
    </font>
    <font>
      <i/>
      <sz val="11"/>
      <name val="Palatino"/>
      <family val="1"/>
    </font>
    <font>
      <b/>
      <u val="single"/>
      <sz val="11"/>
      <name val="Palatino"/>
      <family val="1"/>
    </font>
    <font>
      <b/>
      <i/>
      <sz val="11"/>
      <name val="Palatino"/>
      <family val="1"/>
    </font>
    <font>
      <b/>
      <sz val="11"/>
      <name val="Palatino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22" applyFont="1">
      <alignment/>
      <protection/>
    </xf>
    <xf numFmtId="0" fontId="7" fillId="0" borderId="0" xfId="22" applyFont="1">
      <alignment/>
      <protection/>
    </xf>
    <xf numFmtId="185" fontId="7" fillId="0" borderId="0" xfId="22" applyNumberFormat="1" applyFont="1">
      <alignment/>
      <protection/>
    </xf>
    <xf numFmtId="0" fontId="8" fillId="0" borderId="0" xfId="22" applyFont="1">
      <alignment/>
      <protection/>
    </xf>
    <xf numFmtId="2" fontId="7" fillId="0" borderId="0" xfId="22" applyNumberFormat="1" applyFont="1" applyAlignment="1">
      <alignment horizontal="center"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8" fillId="0" borderId="0" xfId="21" applyFont="1" applyBorder="1">
      <alignment/>
      <protection/>
    </xf>
    <xf numFmtId="0" fontId="7" fillId="0" borderId="0" xfId="22" applyFont="1" applyAlignment="1">
      <alignment vertical="justify"/>
      <protection/>
    </xf>
    <xf numFmtId="0" fontId="9" fillId="0" borderId="0" xfId="22" applyFont="1">
      <alignment/>
      <protection/>
    </xf>
    <xf numFmtId="164" fontId="7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7" fillId="2" borderId="1" xfId="21" applyFont="1" applyFill="1" applyBorder="1" applyAlignment="1">
      <alignment horizontal="center" vertical="top" wrapText="1"/>
      <protection/>
    </xf>
    <xf numFmtId="164" fontId="7" fillId="2" borderId="2" xfId="21" applyNumberFormat="1" applyFont="1" applyFill="1" applyBorder="1" applyAlignment="1">
      <alignment horizontal="center" vertical="top" wrapText="1"/>
      <protection/>
    </xf>
    <xf numFmtId="0" fontId="7" fillId="2" borderId="2" xfId="21" applyFont="1" applyFill="1" applyBorder="1" applyAlignment="1">
      <alignment horizontal="center" vertical="top" wrapText="1"/>
      <protection/>
    </xf>
    <xf numFmtId="0" fontId="7" fillId="0" borderId="3" xfId="21" applyFont="1" applyBorder="1" applyAlignment="1">
      <alignment vertical="justify" wrapText="1"/>
      <protection/>
    </xf>
    <xf numFmtId="164" fontId="7" fillId="0" borderId="4" xfId="21" applyNumberFormat="1" applyFont="1" applyBorder="1" applyAlignment="1">
      <alignment vertical="justify" wrapText="1"/>
      <protection/>
    </xf>
    <xf numFmtId="164" fontId="7" fillId="0" borderId="5" xfId="21" applyNumberFormat="1" applyFont="1" applyBorder="1" applyAlignment="1">
      <alignment vertical="justify" wrapText="1"/>
      <protection/>
    </xf>
    <xf numFmtId="0" fontId="7" fillId="0" borderId="6" xfId="21" applyFont="1" applyBorder="1" applyAlignment="1">
      <alignment vertical="justify" wrapText="1"/>
      <protection/>
    </xf>
    <xf numFmtId="2" fontId="7" fillId="0" borderId="5" xfId="21" applyNumberFormat="1" applyFont="1" applyBorder="1" applyAlignment="1">
      <alignment vertical="justify" wrapText="1"/>
      <protection/>
    </xf>
    <xf numFmtId="1" fontId="7" fillId="0" borderId="5" xfId="21" applyNumberFormat="1" applyFont="1" applyBorder="1" applyAlignment="1">
      <alignment vertical="justify" wrapText="1"/>
      <protection/>
    </xf>
    <xf numFmtId="0" fontId="7" fillId="0" borderId="7" xfId="21" applyFont="1" applyBorder="1" applyAlignment="1">
      <alignment vertical="justify" wrapText="1"/>
      <protection/>
    </xf>
    <xf numFmtId="164" fontId="7" fillId="0" borderId="8" xfId="21" applyNumberFormat="1" applyFont="1" applyBorder="1" applyAlignment="1">
      <alignment vertical="justify" wrapText="1"/>
      <protection/>
    </xf>
    <xf numFmtId="2" fontId="7" fillId="0" borderId="9" xfId="21" applyNumberFormat="1" applyFont="1" applyBorder="1" applyAlignment="1">
      <alignment vertical="justify" wrapText="1"/>
      <protection/>
    </xf>
    <xf numFmtId="0" fontId="7" fillId="0" borderId="10" xfId="21" applyFont="1" applyBorder="1" applyAlignment="1">
      <alignment vertical="justify" wrapText="1"/>
      <protection/>
    </xf>
    <xf numFmtId="0" fontId="7" fillId="0" borderId="0" xfId="21" applyFont="1" applyBorder="1" applyAlignment="1">
      <alignment vertical="justify" wrapText="1"/>
      <protection/>
    </xf>
    <xf numFmtId="164" fontId="7" fillId="0" borderId="0" xfId="21" applyNumberFormat="1" applyFont="1" applyBorder="1" applyAlignment="1">
      <alignment vertical="justify" wrapText="1"/>
      <protection/>
    </xf>
    <xf numFmtId="0" fontId="9" fillId="0" borderId="0" xfId="21" applyFont="1" applyFill="1" applyAlignment="1">
      <alignment horizontal="left"/>
      <protection/>
    </xf>
    <xf numFmtId="0" fontId="7" fillId="0" borderId="0" xfId="21" applyFont="1" applyAlignment="1">
      <alignment horizontal="center"/>
      <protection/>
    </xf>
    <xf numFmtId="0" fontId="7" fillId="0" borderId="0" xfId="21" applyFont="1" applyAlignment="1">
      <alignment horizontal="left"/>
      <protection/>
    </xf>
    <xf numFmtId="49" fontId="7" fillId="0" borderId="0" xfId="21" applyNumberFormat="1" applyFont="1" applyAlignment="1">
      <alignment horizontal="center"/>
      <protection/>
    </xf>
    <xf numFmtId="164" fontId="7" fillId="0" borderId="0" xfId="21" applyNumberFormat="1" applyFont="1" applyAlignment="1">
      <alignment horizontal="center"/>
      <protection/>
    </xf>
    <xf numFmtId="0" fontId="7" fillId="0" borderId="0" xfId="21" applyFont="1" applyFill="1" applyAlignment="1">
      <alignment horizontal="left" vertical="top"/>
      <protection/>
    </xf>
    <xf numFmtId="0" fontId="8" fillId="0" borderId="0" xfId="21" applyFont="1" applyBorder="1" applyAlignment="1">
      <alignment horizontal="left"/>
      <protection/>
    </xf>
    <xf numFmtId="1" fontId="7" fillId="0" borderId="0" xfId="21" applyNumberFormat="1" applyFont="1" applyAlignment="1">
      <alignment horizontal="center"/>
      <protection/>
    </xf>
    <xf numFmtId="2" fontId="6" fillId="0" borderId="0" xfId="0" applyNumberFormat="1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2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11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1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15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left"/>
    </xf>
    <xf numFmtId="2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enos Aires 1700-1800" xfId="21"/>
    <cellStyle name="Normal_Buenos Aires P's &amp; rents 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43"/>
  <sheetViews>
    <sheetView tabSelected="1" workbookViewId="0" topLeftCell="A1">
      <selection activeCell="A21" sqref="A21:IV21"/>
    </sheetView>
  </sheetViews>
  <sheetFormatPr defaultColWidth="12" defaultRowHeight="12.75"/>
  <cols>
    <col min="1" max="1" width="34.16015625" style="6" customWidth="1"/>
    <col min="2" max="2" width="33.33203125" style="11" bestFit="1" customWidth="1"/>
    <col min="3" max="3" width="22.83203125" style="6" customWidth="1"/>
    <col min="4" max="16384" width="13.33203125" style="6" customWidth="1"/>
  </cols>
  <sheetData>
    <row r="1" s="2" customFormat="1" ht="13.5">
      <c r="A1" s="1" t="s">
        <v>152</v>
      </c>
    </row>
    <row r="2" s="2" customFormat="1" ht="12.75">
      <c r="A2" s="43" t="s">
        <v>36</v>
      </c>
    </row>
    <row r="3" spans="1:3" s="2" customFormat="1" ht="12.75">
      <c r="A3" s="43" t="s">
        <v>48</v>
      </c>
      <c r="C3" s="3">
        <v>39515</v>
      </c>
    </row>
    <row r="4" s="2" customFormat="1" ht="12.75"/>
    <row r="5" s="2" customFormat="1" ht="12.75">
      <c r="A5" s="4" t="s">
        <v>49</v>
      </c>
    </row>
    <row r="6" s="2" customFormat="1" ht="12.75">
      <c r="A6" s="43" t="s">
        <v>45</v>
      </c>
    </row>
    <row r="7" spans="1:9" s="2" customFormat="1" ht="12.75">
      <c r="A7" s="58" t="s">
        <v>30</v>
      </c>
      <c r="B7" s="5"/>
      <c r="C7" s="5"/>
      <c r="D7" s="5"/>
      <c r="E7" s="5"/>
      <c r="F7" s="5"/>
      <c r="G7" s="5"/>
      <c r="H7" s="5"/>
      <c r="I7" s="5"/>
    </row>
    <row r="8" spans="2:9" s="2" customFormat="1" ht="12.75">
      <c r="B8" s="5"/>
      <c r="C8" s="5"/>
      <c r="D8" s="5"/>
      <c r="E8" s="5"/>
      <c r="F8" s="5"/>
      <c r="G8" s="5"/>
      <c r="H8" s="5"/>
      <c r="I8" s="5"/>
    </row>
    <row r="9" s="2" customFormat="1" ht="12.75">
      <c r="A9" s="4" t="s">
        <v>50</v>
      </c>
    </row>
    <row r="10" s="2" customFormat="1" ht="12.75">
      <c r="A10" s="43" t="s">
        <v>0</v>
      </c>
    </row>
    <row r="11" s="2" customFormat="1" ht="12.75">
      <c r="A11" s="43" t="s">
        <v>1</v>
      </c>
    </row>
    <row r="12" s="2" customFormat="1" ht="12.75">
      <c r="A12" s="43" t="s">
        <v>2</v>
      </c>
    </row>
    <row r="13" s="2" customFormat="1" ht="12.75">
      <c r="A13" s="43" t="s">
        <v>3</v>
      </c>
    </row>
    <row r="14" s="2" customFormat="1" ht="12.75">
      <c r="A14" s="43" t="s">
        <v>4</v>
      </c>
    </row>
    <row r="15" s="2" customFormat="1" ht="12.75"/>
    <row r="16" spans="1:13" s="2" customFormat="1" ht="12.75">
      <c r="A16" s="4" t="s">
        <v>51</v>
      </c>
      <c r="I16" s="6"/>
      <c r="J16" s="6"/>
      <c r="K16" s="6"/>
      <c r="L16" s="6"/>
      <c r="M16" s="6"/>
    </row>
    <row r="17" spans="1:13" s="2" customFormat="1" ht="12.75">
      <c r="A17" s="2" t="s">
        <v>52</v>
      </c>
      <c r="I17" s="6"/>
      <c r="J17" s="6"/>
      <c r="K17" s="7"/>
      <c r="L17" s="6"/>
      <c r="M17" s="6"/>
    </row>
    <row r="18" spans="9:13" s="2" customFormat="1" ht="12.75">
      <c r="I18" s="6"/>
      <c r="J18" s="6"/>
      <c r="K18" s="8"/>
      <c r="L18" s="6"/>
      <c r="M18" s="6"/>
    </row>
    <row r="19" spans="1:13" s="2" customFormat="1" ht="12.75">
      <c r="A19" s="4" t="s">
        <v>53</v>
      </c>
      <c r="I19" s="6"/>
      <c r="J19" s="6"/>
      <c r="K19" s="6"/>
      <c r="L19" s="6"/>
      <c r="M19" s="6"/>
    </row>
    <row r="20" spans="1:13" s="2" customFormat="1" ht="12.75">
      <c r="A20" s="2" t="s">
        <v>29</v>
      </c>
      <c r="I20" s="6"/>
      <c r="J20" s="6"/>
      <c r="K20" s="6"/>
      <c r="L20" s="6"/>
      <c r="M20" s="6"/>
    </row>
    <row r="21" spans="9:13" s="2" customFormat="1" ht="12.75">
      <c r="I21" s="6"/>
      <c r="J21" s="6"/>
      <c r="K21" s="6"/>
      <c r="L21" s="6"/>
      <c r="M21" s="6"/>
    </row>
    <row r="22" spans="1:8" s="9" customFormat="1" ht="12.75">
      <c r="A22" s="4" t="s">
        <v>54</v>
      </c>
      <c r="B22" s="2"/>
      <c r="C22" s="2"/>
      <c r="D22" s="2"/>
      <c r="E22" s="2"/>
      <c r="F22" s="2"/>
      <c r="G22" s="2"/>
      <c r="H22" s="2"/>
    </row>
    <row r="23" spans="1:8" s="9" customFormat="1" ht="12.75">
      <c r="A23" s="4"/>
      <c r="B23" s="2"/>
      <c r="C23" s="2"/>
      <c r="D23" s="2"/>
      <c r="E23" s="2"/>
      <c r="F23" s="2"/>
      <c r="G23" s="2"/>
      <c r="H23" s="2"/>
    </row>
    <row r="24" spans="1:8" s="9" customFormat="1" ht="12.75">
      <c r="A24" s="10" t="s">
        <v>55</v>
      </c>
      <c r="B24" s="2"/>
      <c r="C24" s="2"/>
      <c r="D24" s="2"/>
      <c r="E24" s="2"/>
      <c r="F24" s="2"/>
      <c r="G24" s="2"/>
      <c r="H24" s="2"/>
    </row>
    <row r="25" spans="1:8" s="9" customFormat="1" ht="12.75">
      <c r="A25" s="6" t="s">
        <v>150</v>
      </c>
      <c r="B25" s="2"/>
      <c r="C25" s="2"/>
      <c r="D25" s="2"/>
      <c r="E25" s="2"/>
      <c r="F25" s="2"/>
      <c r="G25" s="2"/>
      <c r="H25" s="2"/>
    </row>
    <row r="26" spans="1:8" s="9" customFormat="1" ht="12.75">
      <c r="A26" s="6" t="s">
        <v>34</v>
      </c>
      <c r="B26" s="6"/>
      <c r="C26" s="6"/>
      <c r="D26" s="2"/>
      <c r="E26" s="2"/>
      <c r="F26" s="2"/>
      <c r="G26" s="2"/>
      <c r="H26" s="2"/>
    </row>
    <row r="27" spans="1:8" s="9" customFormat="1" ht="12.75">
      <c r="A27" s="2" t="s">
        <v>35</v>
      </c>
      <c r="B27" s="6"/>
      <c r="C27" s="6"/>
      <c r="D27" s="2"/>
      <c r="E27" s="2"/>
      <c r="F27" s="2"/>
      <c r="G27" s="2"/>
      <c r="H27" s="2"/>
    </row>
    <row r="28" spans="1:3" s="9" customFormat="1" ht="12.75">
      <c r="A28" s="6" t="s">
        <v>151</v>
      </c>
      <c r="B28" s="6"/>
      <c r="C28" s="6"/>
    </row>
    <row r="29" ht="12.75">
      <c r="A29" s="6" t="s">
        <v>33</v>
      </c>
    </row>
    <row r="30" spans="1:7" ht="13.5" thickBot="1">
      <c r="A30" s="12"/>
      <c r="D30" s="9"/>
      <c r="E30" s="9"/>
      <c r="F30" s="9"/>
      <c r="G30" s="9"/>
    </row>
    <row r="31" spans="1:30" ht="13.5" thickBot="1">
      <c r="A31" s="13" t="s">
        <v>56</v>
      </c>
      <c r="B31" s="14" t="s">
        <v>57</v>
      </c>
      <c r="C31" s="15" t="s">
        <v>58</v>
      </c>
      <c r="D31" s="15" t="s">
        <v>58</v>
      </c>
      <c r="E31" s="9"/>
      <c r="F31" s="43"/>
      <c r="G31" s="41"/>
      <c r="H31" s="50"/>
      <c r="I31" s="41"/>
      <c r="J31" s="41"/>
      <c r="K31" s="41"/>
      <c r="L31" s="41"/>
      <c r="M31" s="41"/>
      <c r="N31" s="41"/>
      <c r="O31" s="42"/>
      <c r="P31" s="43"/>
      <c r="Q31" s="43"/>
      <c r="R31" s="43"/>
      <c r="S31" s="43"/>
      <c r="T31" s="50" t="s">
        <v>40</v>
      </c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:30" ht="12.75">
      <c r="A32" s="16"/>
      <c r="B32" s="17" t="s">
        <v>59</v>
      </c>
      <c r="C32" s="18">
        <v>0.4544</v>
      </c>
      <c r="D32" s="19" t="s">
        <v>60</v>
      </c>
      <c r="E32" s="9"/>
      <c r="F32" s="43"/>
      <c r="G32" s="41"/>
      <c r="H32" s="41"/>
      <c r="I32" s="41"/>
      <c r="J32" s="41"/>
      <c r="K32" s="41"/>
      <c r="L32" s="41"/>
      <c r="M32" s="41"/>
      <c r="N32" s="41"/>
      <c r="O32" s="42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:30" ht="12.75">
      <c r="A33" s="16" t="s">
        <v>61</v>
      </c>
      <c r="B33" s="17" t="s">
        <v>62</v>
      </c>
      <c r="C33" s="20">
        <f>25*C32</f>
        <v>11.360000000000001</v>
      </c>
      <c r="D33" s="19" t="s">
        <v>60</v>
      </c>
      <c r="E33" s="9"/>
      <c r="F33" s="43"/>
      <c r="G33" s="45"/>
      <c r="H33" s="43"/>
      <c r="I33" s="41"/>
      <c r="J33" s="41"/>
      <c r="K33" s="41"/>
      <c r="L33" s="41"/>
      <c r="M33" s="41"/>
      <c r="N33" s="41"/>
      <c r="O33" s="42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:30" ht="12.75">
      <c r="A34" s="16" t="s">
        <v>63</v>
      </c>
      <c r="B34" s="17"/>
      <c r="C34" s="21">
        <v>207</v>
      </c>
      <c r="D34" s="19" t="s">
        <v>60</v>
      </c>
      <c r="E34" s="9"/>
      <c r="F34" s="43"/>
      <c r="G34" s="43"/>
      <c r="H34" s="43"/>
      <c r="I34" s="41"/>
      <c r="J34" s="41"/>
      <c r="K34" s="41"/>
      <c r="L34" s="41"/>
      <c r="M34" s="41"/>
      <c r="N34" s="41"/>
      <c r="O34" s="42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:30" ht="12.75">
      <c r="A35" s="16" t="s">
        <v>64</v>
      </c>
      <c r="B35" s="17" t="s">
        <v>65</v>
      </c>
      <c r="C35" s="20">
        <f>100*C32</f>
        <v>45.440000000000005</v>
      </c>
      <c r="D35" s="19" t="s">
        <v>60</v>
      </c>
      <c r="E35" s="9"/>
      <c r="F35" s="43"/>
      <c r="G35" s="43"/>
      <c r="H35" s="43"/>
      <c r="I35" s="41"/>
      <c r="J35" s="41"/>
      <c r="K35" s="41"/>
      <c r="L35" s="41"/>
      <c r="M35" s="41"/>
      <c r="N35" s="41"/>
      <c r="O35" s="42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:30" ht="12.75">
      <c r="A36" s="16" t="s">
        <v>66</v>
      </c>
      <c r="B36" s="17"/>
      <c r="C36" s="21">
        <v>138</v>
      </c>
      <c r="D36" s="19" t="s">
        <v>60</v>
      </c>
      <c r="E36" s="9"/>
      <c r="F36" s="43"/>
      <c r="G36" s="41"/>
      <c r="H36" s="41"/>
      <c r="I36" s="41"/>
      <c r="J36" s="41"/>
      <c r="K36" s="41"/>
      <c r="L36" s="41"/>
      <c r="M36" s="41"/>
      <c r="N36" s="41"/>
      <c r="O36" s="42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:30" ht="12.75">
      <c r="A37" s="16" t="s">
        <v>32</v>
      </c>
      <c r="B37" s="17"/>
      <c r="C37" s="21">
        <f>35.5*2</f>
        <v>71</v>
      </c>
      <c r="D37" s="19" t="s">
        <v>67</v>
      </c>
      <c r="E37" s="9"/>
      <c r="F37" s="43"/>
      <c r="G37" s="41"/>
      <c r="H37" s="41"/>
      <c r="I37" s="41"/>
      <c r="J37" s="41"/>
      <c r="K37" s="41"/>
      <c r="L37" s="41"/>
      <c r="M37" s="41"/>
      <c r="N37" s="41"/>
      <c r="O37" s="42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:30" ht="12.75">
      <c r="A38" s="16" t="s">
        <v>22</v>
      </c>
      <c r="B38" s="17"/>
      <c r="C38" s="21">
        <v>137.19</v>
      </c>
      <c r="D38" s="19" t="s">
        <v>67</v>
      </c>
      <c r="E38" s="9"/>
      <c r="F38" s="43"/>
      <c r="G38" s="41"/>
      <c r="H38" s="41"/>
      <c r="I38" s="41"/>
      <c r="J38" s="41"/>
      <c r="K38" s="41"/>
      <c r="L38" s="41"/>
      <c r="M38" s="41"/>
      <c r="N38" s="41"/>
      <c r="O38" s="42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:8" ht="12.75">
      <c r="A39" s="16" t="s">
        <v>68</v>
      </c>
      <c r="B39" s="17" t="s">
        <v>69</v>
      </c>
      <c r="C39" s="20">
        <f>225*C32</f>
        <v>102.24000000000001</v>
      </c>
      <c r="D39" s="19" t="s">
        <v>60</v>
      </c>
      <c r="E39" s="9"/>
      <c r="F39" s="9"/>
      <c r="G39" s="9"/>
      <c r="H39" s="9"/>
    </row>
    <row r="40" spans="1:8" ht="12.75">
      <c r="A40" s="16" t="s">
        <v>70</v>
      </c>
      <c r="B40" s="17"/>
      <c r="C40" s="20">
        <v>149.24</v>
      </c>
      <c r="D40" s="19" t="s">
        <v>60</v>
      </c>
      <c r="E40" s="9"/>
      <c r="F40" s="9"/>
      <c r="G40" s="9"/>
      <c r="H40" s="9"/>
    </row>
    <row r="41" spans="1:4" ht="13.5" thickBot="1">
      <c r="A41" s="22" t="s">
        <v>71</v>
      </c>
      <c r="B41" s="23" t="s">
        <v>72</v>
      </c>
      <c r="C41" s="24">
        <v>0.84</v>
      </c>
      <c r="D41" s="25" t="s">
        <v>73</v>
      </c>
    </row>
    <row r="42" spans="1:3" ht="12.75">
      <c r="A42" s="26"/>
      <c r="B42" s="27"/>
      <c r="C42" s="26"/>
    </row>
    <row r="43" spans="1:3" ht="12.75">
      <c r="A43" s="26"/>
      <c r="B43" s="27"/>
      <c r="C43" s="26"/>
    </row>
    <row r="44" spans="1:3" ht="12.75">
      <c r="A44" s="59" t="s">
        <v>37</v>
      </c>
      <c r="B44" s="27"/>
      <c r="C44" s="26"/>
    </row>
    <row r="45" spans="1:3" ht="12.75">
      <c r="A45" s="60" t="s">
        <v>38</v>
      </c>
      <c r="B45" s="27"/>
      <c r="C45" s="26"/>
    </row>
    <row r="46" spans="1:3" ht="12.75">
      <c r="A46" s="26"/>
      <c r="B46" s="27"/>
      <c r="C46" s="26"/>
    </row>
    <row r="47" spans="1:7" ht="12.75">
      <c r="A47" s="28" t="s">
        <v>74</v>
      </c>
      <c r="G47" s="29"/>
    </row>
    <row r="48" spans="1:7" ht="12.75">
      <c r="A48" s="30" t="s">
        <v>39</v>
      </c>
      <c r="G48" s="29"/>
    </row>
    <row r="49" spans="1:7" ht="12.75">
      <c r="A49" s="28"/>
      <c r="G49" s="29"/>
    </row>
    <row r="50" spans="1:7" ht="12.75">
      <c r="A50" s="6" t="s">
        <v>75</v>
      </c>
      <c r="D50" s="29"/>
      <c r="G50" s="29"/>
    </row>
    <row r="51" spans="1:4" ht="12.75">
      <c r="A51" s="29" t="s">
        <v>76</v>
      </c>
      <c r="B51" s="11" t="s">
        <v>77</v>
      </c>
      <c r="C51" s="6" t="s">
        <v>78</v>
      </c>
      <c r="D51" s="29"/>
    </row>
    <row r="52" spans="1:3" ht="12.75">
      <c r="A52" s="31" t="s">
        <v>79</v>
      </c>
      <c r="B52" s="32">
        <f aca="true" t="shared" si="0" ref="B52:B115">C52/8</f>
        <v>3.195125</v>
      </c>
      <c r="C52" s="29">
        <v>25.561</v>
      </c>
    </row>
    <row r="53" spans="1:3" ht="12.75">
      <c r="A53" s="31" t="s">
        <v>80</v>
      </c>
      <c r="B53" s="32">
        <f t="shared" si="0"/>
        <v>3.195125</v>
      </c>
      <c r="C53" s="29">
        <v>25.561</v>
      </c>
    </row>
    <row r="54" spans="1:7" ht="12.75">
      <c r="A54" s="31" t="s">
        <v>81</v>
      </c>
      <c r="B54" s="32">
        <f t="shared" si="0"/>
        <v>3.195125</v>
      </c>
      <c r="C54" s="29">
        <v>25.561</v>
      </c>
      <c r="F54" s="33"/>
      <c r="G54" s="7"/>
    </row>
    <row r="55" spans="1:3" ht="12.75">
      <c r="A55" s="31" t="s">
        <v>82</v>
      </c>
      <c r="B55" s="32">
        <f t="shared" si="0"/>
        <v>3.195125</v>
      </c>
      <c r="C55" s="29">
        <v>25.561</v>
      </c>
    </row>
    <row r="56" spans="1:7" ht="12.75">
      <c r="A56" s="31" t="s">
        <v>83</v>
      </c>
      <c r="B56" s="32">
        <f t="shared" si="0"/>
        <v>3.195125</v>
      </c>
      <c r="C56" s="29">
        <v>25.561</v>
      </c>
      <c r="G56" s="8"/>
    </row>
    <row r="57" spans="1:3" ht="12.75">
      <c r="A57" s="31" t="s">
        <v>84</v>
      </c>
      <c r="B57" s="32">
        <f t="shared" si="0"/>
        <v>3.195125</v>
      </c>
      <c r="C57" s="29">
        <v>25.561</v>
      </c>
    </row>
    <row r="58" spans="1:3" ht="12.75">
      <c r="A58" s="31" t="s">
        <v>85</v>
      </c>
      <c r="B58" s="32">
        <f t="shared" si="0"/>
        <v>3.195125</v>
      </c>
      <c r="C58" s="29">
        <v>25.561</v>
      </c>
    </row>
    <row r="59" spans="1:7" ht="12.75">
      <c r="A59" s="31" t="s">
        <v>86</v>
      </c>
      <c r="B59" s="32">
        <f t="shared" si="0"/>
        <v>3.195125</v>
      </c>
      <c r="C59" s="29">
        <v>25.561</v>
      </c>
      <c r="G59" s="7"/>
    </row>
    <row r="60" spans="1:3" ht="12.75">
      <c r="A60" s="31" t="s">
        <v>87</v>
      </c>
      <c r="B60" s="32">
        <f t="shared" si="0"/>
        <v>3.195125</v>
      </c>
      <c r="C60" s="29">
        <v>25.561</v>
      </c>
    </row>
    <row r="61" spans="1:7" ht="12.75">
      <c r="A61" s="31" t="s">
        <v>88</v>
      </c>
      <c r="B61" s="32">
        <f t="shared" si="0"/>
        <v>3.195125</v>
      </c>
      <c r="C61" s="29">
        <v>25.561</v>
      </c>
      <c r="G61" s="8"/>
    </row>
    <row r="62" spans="1:6" ht="12.75">
      <c r="A62" s="31" t="s">
        <v>89</v>
      </c>
      <c r="B62" s="32">
        <f t="shared" si="0"/>
        <v>3.195125</v>
      </c>
      <c r="C62" s="29">
        <v>25.561</v>
      </c>
      <c r="E62" s="29"/>
      <c r="F62" s="29"/>
    </row>
    <row r="63" spans="1:7" ht="12.75">
      <c r="A63" s="31" t="s">
        <v>90</v>
      </c>
      <c r="B63" s="32">
        <f t="shared" si="0"/>
        <v>3.195125</v>
      </c>
      <c r="C63" s="29">
        <v>25.561</v>
      </c>
      <c r="E63" s="29"/>
      <c r="F63" s="29"/>
      <c r="G63" s="8"/>
    </row>
    <row r="64" spans="1:3" ht="12.75">
      <c r="A64" s="31" t="s">
        <v>91</v>
      </c>
      <c r="B64" s="32">
        <f t="shared" si="0"/>
        <v>3.195125</v>
      </c>
      <c r="C64" s="29">
        <v>25.561</v>
      </c>
    </row>
    <row r="65" spans="1:3" ht="12.75">
      <c r="A65" s="31" t="s">
        <v>92</v>
      </c>
      <c r="B65" s="32">
        <f t="shared" si="0"/>
        <v>3.195125</v>
      </c>
      <c r="C65" s="29">
        <v>25.561</v>
      </c>
    </row>
    <row r="66" spans="1:7" ht="12.75">
      <c r="A66" s="31" t="s">
        <v>93</v>
      </c>
      <c r="B66" s="32">
        <f t="shared" si="0"/>
        <v>3.195125</v>
      </c>
      <c r="C66" s="29">
        <v>25.561</v>
      </c>
      <c r="G66" s="30"/>
    </row>
    <row r="67" spans="1:7" ht="12.75">
      <c r="A67" s="31" t="s">
        <v>94</v>
      </c>
      <c r="B67" s="32">
        <f t="shared" si="0"/>
        <v>3.195125</v>
      </c>
      <c r="C67" s="29">
        <v>25.561</v>
      </c>
      <c r="G67" s="34"/>
    </row>
    <row r="68" spans="1:3" ht="12.75">
      <c r="A68" s="31" t="s">
        <v>95</v>
      </c>
      <c r="B68" s="32">
        <f t="shared" si="0"/>
        <v>3.195125</v>
      </c>
      <c r="C68" s="29">
        <v>25.561</v>
      </c>
    </row>
    <row r="69" spans="1:7" ht="12.75">
      <c r="A69" s="31" t="s">
        <v>96</v>
      </c>
      <c r="B69" s="32">
        <f t="shared" si="0"/>
        <v>3.195125</v>
      </c>
      <c r="C69" s="29">
        <v>25.561</v>
      </c>
      <c r="G69" s="8"/>
    </row>
    <row r="70" spans="1:3" ht="12.75">
      <c r="A70" s="31" t="s">
        <v>97</v>
      </c>
      <c r="B70" s="32">
        <f t="shared" si="0"/>
        <v>3.195125</v>
      </c>
      <c r="C70" s="29">
        <v>25.561</v>
      </c>
    </row>
    <row r="71" spans="1:3" ht="12.75">
      <c r="A71" s="31" t="s">
        <v>98</v>
      </c>
      <c r="B71" s="32">
        <f t="shared" si="0"/>
        <v>3.195125</v>
      </c>
      <c r="C71" s="29">
        <v>25.561</v>
      </c>
    </row>
    <row r="72" spans="1:3" ht="12.75">
      <c r="A72" s="31" t="s">
        <v>99</v>
      </c>
      <c r="B72" s="32">
        <f t="shared" si="0"/>
        <v>3.195125</v>
      </c>
      <c r="C72" s="29">
        <v>25.561</v>
      </c>
    </row>
    <row r="73" spans="1:7" ht="12.75">
      <c r="A73" s="31" t="s">
        <v>100</v>
      </c>
      <c r="B73" s="32">
        <f t="shared" si="0"/>
        <v>3.195125</v>
      </c>
      <c r="C73" s="29">
        <v>25.561</v>
      </c>
      <c r="G73" s="7"/>
    </row>
    <row r="74" spans="1:3" ht="12.75">
      <c r="A74" s="31" t="s">
        <v>101</v>
      </c>
      <c r="B74" s="32">
        <f t="shared" si="0"/>
        <v>3.195125</v>
      </c>
      <c r="C74" s="29">
        <v>25.561</v>
      </c>
    </row>
    <row r="75" spans="1:7" ht="12.75">
      <c r="A75" s="31" t="s">
        <v>102</v>
      </c>
      <c r="B75" s="32">
        <f t="shared" si="0"/>
        <v>3.195125</v>
      </c>
      <c r="C75" s="29">
        <v>25.561</v>
      </c>
      <c r="G75" s="7"/>
    </row>
    <row r="76" spans="1:7" ht="12.75">
      <c r="A76" s="31" t="s">
        <v>103</v>
      </c>
      <c r="B76" s="32">
        <f t="shared" si="0"/>
        <v>3.195125</v>
      </c>
      <c r="C76" s="29">
        <v>25.561</v>
      </c>
      <c r="G76" s="7"/>
    </row>
    <row r="77" spans="1:7" ht="12.75">
      <c r="A77" s="31" t="s">
        <v>104</v>
      </c>
      <c r="B77" s="32">
        <f t="shared" si="0"/>
        <v>3.195125</v>
      </c>
      <c r="C77" s="29">
        <v>25.561</v>
      </c>
      <c r="G77" s="7"/>
    </row>
    <row r="78" spans="1:3" ht="12.75">
      <c r="A78" s="31" t="s">
        <v>105</v>
      </c>
      <c r="B78" s="32">
        <f t="shared" si="0"/>
        <v>3.195125</v>
      </c>
      <c r="C78" s="29">
        <v>25.561</v>
      </c>
    </row>
    <row r="79" spans="1:3" ht="12.75">
      <c r="A79" s="31" t="s">
        <v>106</v>
      </c>
      <c r="B79" s="32">
        <f t="shared" si="0"/>
        <v>3.195125</v>
      </c>
      <c r="C79" s="29">
        <v>25.561</v>
      </c>
    </row>
    <row r="80" spans="1:3" ht="12.75">
      <c r="A80" s="31" t="s">
        <v>107</v>
      </c>
      <c r="B80" s="32">
        <f t="shared" si="0"/>
        <v>3.195125</v>
      </c>
      <c r="C80" s="29">
        <v>25.561</v>
      </c>
    </row>
    <row r="81" spans="1:3" ht="12.75">
      <c r="A81" s="31" t="s">
        <v>108</v>
      </c>
      <c r="B81" s="32">
        <f t="shared" si="0"/>
        <v>3.195125</v>
      </c>
      <c r="C81" s="29">
        <v>25.561</v>
      </c>
    </row>
    <row r="82" spans="1:3" ht="12.75">
      <c r="A82" s="31" t="s">
        <v>109</v>
      </c>
      <c r="B82" s="32">
        <f t="shared" si="0"/>
        <v>3.195125</v>
      </c>
      <c r="C82" s="29">
        <v>25.561</v>
      </c>
    </row>
    <row r="83" spans="1:3" ht="12.75">
      <c r="A83" s="31" t="s">
        <v>110</v>
      </c>
      <c r="B83" s="32">
        <f t="shared" si="0"/>
        <v>3.195125</v>
      </c>
      <c r="C83" s="29">
        <v>25.561</v>
      </c>
    </row>
    <row r="84" spans="1:3" ht="12.75">
      <c r="A84" s="31" t="s">
        <v>111</v>
      </c>
      <c r="B84" s="32">
        <f t="shared" si="0"/>
        <v>3.195125</v>
      </c>
      <c r="C84" s="29">
        <v>25.561</v>
      </c>
    </row>
    <row r="85" spans="1:3" ht="12.75">
      <c r="A85" s="31" t="s">
        <v>112</v>
      </c>
      <c r="B85" s="32">
        <f t="shared" si="0"/>
        <v>3.195125</v>
      </c>
      <c r="C85" s="29">
        <v>25.561</v>
      </c>
    </row>
    <row r="86" spans="1:3" ht="12.75">
      <c r="A86" s="31" t="s">
        <v>113</v>
      </c>
      <c r="B86" s="32">
        <f t="shared" si="0"/>
        <v>3.195125</v>
      </c>
      <c r="C86" s="29">
        <v>25.561</v>
      </c>
    </row>
    <row r="87" spans="1:3" ht="12.75">
      <c r="A87" s="31" t="s">
        <v>114</v>
      </c>
      <c r="B87" s="32">
        <f t="shared" si="0"/>
        <v>3.195125</v>
      </c>
      <c r="C87" s="29">
        <v>25.561</v>
      </c>
    </row>
    <row r="88" spans="1:3" ht="12.75">
      <c r="A88" s="31" t="s">
        <v>115</v>
      </c>
      <c r="B88" s="32">
        <f t="shared" si="0"/>
        <v>3.195125</v>
      </c>
      <c r="C88" s="29">
        <v>25.561</v>
      </c>
    </row>
    <row r="89" spans="1:3" ht="12.75">
      <c r="A89" s="31" t="s">
        <v>116</v>
      </c>
      <c r="B89" s="32">
        <f t="shared" si="0"/>
        <v>3.195125</v>
      </c>
      <c r="C89" s="29">
        <v>25.561</v>
      </c>
    </row>
    <row r="90" spans="1:3" ht="12.75">
      <c r="A90" s="31" t="s">
        <v>117</v>
      </c>
      <c r="B90" s="32">
        <f t="shared" si="0"/>
        <v>3.195125</v>
      </c>
      <c r="C90" s="29">
        <v>25.561</v>
      </c>
    </row>
    <row r="91" spans="1:3" ht="12.75">
      <c r="A91" s="31" t="s">
        <v>118</v>
      </c>
      <c r="B91" s="32">
        <f t="shared" si="0"/>
        <v>3.195125</v>
      </c>
      <c r="C91" s="29">
        <v>25.561</v>
      </c>
    </row>
    <row r="92" spans="1:3" ht="12.75">
      <c r="A92" s="31" t="s">
        <v>119</v>
      </c>
      <c r="B92" s="32">
        <f t="shared" si="0"/>
        <v>3.195125</v>
      </c>
      <c r="C92" s="29">
        <v>25.561</v>
      </c>
    </row>
    <row r="93" spans="1:3" ht="12.75">
      <c r="A93" s="31" t="s">
        <v>120</v>
      </c>
      <c r="B93" s="32">
        <f t="shared" si="0"/>
        <v>3.195125</v>
      </c>
      <c r="C93" s="29">
        <v>25.561</v>
      </c>
    </row>
    <row r="94" spans="1:3" ht="12.75">
      <c r="A94" s="31" t="s">
        <v>121</v>
      </c>
      <c r="B94" s="32">
        <f t="shared" si="0"/>
        <v>3.195125</v>
      </c>
      <c r="C94" s="29">
        <v>25.561</v>
      </c>
    </row>
    <row r="95" spans="1:3" ht="12.75">
      <c r="A95" s="31" t="s">
        <v>122</v>
      </c>
      <c r="B95" s="32">
        <f t="shared" si="0"/>
        <v>3.195125</v>
      </c>
      <c r="C95" s="29">
        <v>25.561</v>
      </c>
    </row>
    <row r="96" spans="1:3" ht="12.75">
      <c r="A96" s="31" t="s">
        <v>123</v>
      </c>
      <c r="B96" s="32">
        <f t="shared" si="0"/>
        <v>3.195125</v>
      </c>
      <c r="C96" s="29">
        <v>25.561</v>
      </c>
    </row>
    <row r="97" spans="1:3" ht="12.75">
      <c r="A97" s="31" t="s">
        <v>124</v>
      </c>
      <c r="B97" s="32">
        <f t="shared" si="0"/>
        <v>3.195125</v>
      </c>
      <c r="C97" s="29">
        <v>25.561</v>
      </c>
    </row>
    <row r="98" spans="1:3" ht="12.75">
      <c r="A98" s="31" t="s">
        <v>125</v>
      </c>
      <c r="B98" s="32">
        <f t="shared" si="0"/>
        <v>3.195125</v>
      </c>
      <c r="C98" s="29">
        <v>25.561</v>
      </c>
    </row>
    <row r="99" spans="1:3" ht="12.75">
      <c r="A99" s="31" t="s">
        <v>126</v>
      </c>
      <c r="B99" s="32">
        <f t="shared" si="0"/>
        <v>3.195125</v>
      </c>
      <c r="C99" s="29">
        <v>25.561</v>
      </c>
    </row>
    <row r="100" spans="1:3" ht="12.75">
      <c r="A100" s="31" t="s">
        <v>127</v>
      </c>
      <c r="B100" s="32">
        <f t="shared" si="0"/>
        <v>3.195125</v>
      </c>
      <c r="C100" s="29">
        <v>25.561</v>
      </c>
    </row>
    <row r="101" spans="1:3" ht="12.75">
      <c r="A101" s="31" t="s">
        <v>128</v>
      </c>
      <c r="B101" s="32">
        <f t="shared" si="0"/>
        <v>3.195125</v>
      </c>
      <c r="C101" s="29">
        <v>25.561</v>
      </c>
    </row>
    <row r="102" spans="1:3" ht="12.75">
      <c r="A102" s="31" t="s">
        <v>129</v>
      </c>
      <c r="B102" s="32">
        <f t="shared" si="0"/>
        <v>3.195125</v>
      </c>
      <c r="C102" s="29">
        <v>25.561</v>
      </c>
    </row>
    <row r="103" spans="1:3" ht="12.75">
      <c r="A103" s="31" t="s">
        <v>130</v>
      </c>
      <c r="B103" s="32">
        <f t="shared" si="0"/>
        <v>3.195125</v>
      </c>
      <c r="C103" s="29">
        <v>25.561</v>
      </c>
    </row>
    <row r="104" spans="1:3" ht="12.75">
      <c r="A104" s="31" t="s">
        <v>131</v>
      </c>
      <c r="B104" s="32">
        <f t="shared" si="0"/>
        <v>3.195125</v>
      </c>
      <c r="C104" s="29">
        <v>25.561</v>
      </c>
    </row>
    <row r="105" spans="1:3" ht="12.75">
      <c r="A105" s="31" t="s">
        <v>132</v>
      </c>
      <c r="B105" s="32">
        <f t="shared" si="0"/>
        <v>3.195125</v>
      </c>
      <c r="C105" s="29">
        <v>25.561</v>
      </c>
    </row>
    <row r="106" spans="1:3" ht="12.75">
      <c r="A106" s="31" t="s">
        <v>133</v>
      </c>
      <c r="B106" s="32">
        <f t="shared" si="0"/>
        <v>3.195125</v>
      </c>
      <c r="C106" s="29">
        <v>25.561</v>
      </c>
    </row>
    <row r="107" spans="1:3" ht="12.75">
      <c r="A107" s="31" t="s">
        <v>134</v>
      </c>
      <c r="B107" s="32">
        <f t="shared" si="0"/>
        <v>3.195125</v>
      </c>
      <c r="C107" s="29">
        <v>25.561</v>
      </c>
    </row>
    <row r="108" spans="1:3" ht="12.75">
      <c r="A108" s="31" t="s">
        <v>135</v>
      </c>
      <c r="B108" s="32">
        <f t="shared" si="0"/>
        <v>3.195125</v>
      </c>
      <c r="C108" s="29">
        <v>25.561</v>
      </c>
    </row>
    <row r="109" spans="1:3" ht="12.75">
      <c r="A109" s="31" t="s">
        <v>136</v>
      </c>
      <c r="B109" s="32">
        <f t="shared" si="0"/>
        <v>3.195125</v>
      </c>
      <c r="C109" s="29">
        <v>25.561</v>
      </c>
    </row>
    <row r="110" spans="1:3" ht="12.75">
      <c r="A110" s="31" t="s">
        <v>137</v>
      </c>
      <c r="B110" s="32">
        <f t="shared" si="0"/>
        <v>3.195125</v>
      </c>
      <c r="C110" s="29">
        <v>25.561</v>
      </c>
    </row>
    <row r="111" spans="1:3" ht="12.75">
      <c r="A111" s="31" t="s">
        <v>138</v>
      </c>
      <c r="B111" s="32">
        <f t="shared" si="0"/>
        <v>3.195125</v>
      </c>
      <c r="C111" s="29">
        <v>25.561</v>
      </c>
    </row>
    <row r="112" spans="1:3" ht="12.75">
      <c r="A112" s="31" t="s">
        <v>139</v>
      </c>
      <c r="B112" s="32">
        <f t="shared" si="0"/>
        <v>3.195125</v>
      </c>
      <c r="C112" s="29">
        <v>25.561</v>
      </c>
    </row>
    <row r="113" spans="1:3" ht="12.75">
      <c r="A113" s="31" t="s">
        <v>140</v>
      </c>
      <c r="B113" s="32">
        <f t="shared" si="0"/>
        <v>3.195125</v>
      </c>
      <c r="C113" s="29">
        <v>25.561</v>
      </c>
    </row>
    <row r="114" spans="1:3" ht="12.75">
      <c r="A114" s="31" t="s">
        <v>141</v>
      </c>
      <c r="B114" s="32">
        <f t="shared" si="0"/>
        <v>3.195125</v>
      </c>
      <c r="C114" s="29">
        <v>25.561</v>
      </c>
    </row>
    <row r="115" spans="1:3" ht="12.75">
      <c r="A115" s="31" t="s">
        <v>142</v>
      </c>
      <c r="B115" s="32">
        <f t="shared" si="0"/>
        <v>3.195125</v>
      </c>
      <c r="C115" s="29">
        <v>25.561</v>
      </c>
    </row>
    <row r="116" spans="1:3" ht="12.75">
      <c r="A116" s="31" t="s">
        <v>143</v>
      </c>
      <c r="B116" s="32">
        <f aca="true" t="shared" si="1" ref="B116:B179">C116/8</f>
        <v>3.195125</v>
      </c>
      <c r="C116" s="29">
        <v>25.561</v>
      </c>
    </row>
    <row r="117" spans="1:3" ht="12.75">
      <c r="A117" s="31" t="s">
        <v>144</v>
      </c>
      <c r="B117" s="32">
        <f t="shared" si="1"/>
        <v>3.195125</v>
      </c>
      <c r="C117" s="29">
        <v>25.561</v>
      </c>
    </row>
    <row r="118" spans="1:3" ht="12.75">
      <c r="A118" s="31" t="s">
        <v>145</v>
      </c>
      <c r="B118" s="32">
        <f t="shared" si="1"/>
        <v>3.195125</v>
      </c>
      <c r="C118" s="29">
        <v>25.561</v>
      </c>
    </row>
    <row r="119" spans="1:3" ht="12.75">
      <c r="A119" s="31" t="s">
        <v>146</v>
      </c>
      <c r="B119" s="32">
        <f t="shared" si="1"/>
        <v>3.195125</v>
      </c>
      <c r="C119" s="29">
        <v>25.561</v>
      </c>
    </row>
    <row r="120" spans="1:3" ht="12.75">
      <c r="A120" s="31" t="s">
        <v>147</v>
      </c>
      <c r="B120" s="32">
        <f t="shared" si="1"/>
        <v>3.195125</v>
      </c>
      <c r="C120" s="29">
        <v>25.561</v>
      </c>
    </row>
    <row r="121" spans="1:3" ht="12.75">
      <c r="A121" s="31" t="s">
        <v>148</v>
      </c>
      <c r="B121" s="32">
        <f t="shared" si="1"/>
        <v>3.195125</v>
      </c>
      <c r="C121" s="29">
        <v>25.561</v>
      </c>
    </row>
    <row r="122" spans="1:3" ht="12.75">
      <c r="A122" s="31" t="s">
        <v>149</v>
      </c>
      <c r="B122" s="32">
        <f t="shared" si="1"/>
        <v>3.195125</v>
      </c>
      <c r="C122" s="29">
        <v>25.561</v>
      </c>
    </row>
    <row r="123" spans="1:3" ht="12.75">
      <c r="A123" s="31">
        <v>1630</v>
      </c>
      <c r="B123" s="32">
        <f t="shared" si="1"/>
        <v>3.195125</v>
      </c>
      <c r="C123" s="29">
        <v>25.561</v>
      </c>
    </row>
    <row r="124" spans="1:3" ht="12.75">
      <c r="A124" s="31">
        <v>1631</v>
      </c>
      <c r="B124" s="32">
        <f t="shared" si="1"/>
        <v>3.195125</v>
      </c>
      <c r="C124" s="29">
        <v>25.561</v>
      </c>
    </row>
    <row r="125" spans="1:3" ht="12.75">
      <c r="A125" s="31">
        <v>1632</v>
      </c>
      <c r="B125" s="32">
        <f t="shared" si="1"/>
        <v>3.195125</v>
      </c>
      <c r="C125" s="29">
        <v>25.561</v>
      </c>
    </row>
    <row r="126" spans="1:3" ht="12.75">
      <c r="A126" s="31">
        <v>1633</v>
      </c>
      <c r="B126" s="32">
        <f t="shared" si="1"/>
        <v>3.195125</v>
      </c>
      <c r="C126" s="29">
        <v>25.561</v>
      </c>
    </row>
    <row r="127" spans="1:3" ht="12.75">
      <c r="A127" s="31">
        <v>1634</v>
      </c>
      <c r="B127" s="32">
        <f t="shared" si="1"/>
        <v>3.195125</v>
      </c>
      <c r="C127" s="29">
        <v>25.561</v>
      </c>
    </row>
    <row r="128" spans="1:3" ht="12.75">
      <c r="A128" s="31">
        <v>1635</v>
      </c>
      <c r="B128" s="32">
        <f t="shared" si="1"/>
        <v>3.195125</v>
      </c>
      <c r="C128" s="29">
        <v>25.561</v>
      </c>
    </row>
    <row r="129" spans="1:3" ht="12.75">
      <c r="A129" s="31">
        <v>1636</v>
      </c>
      <c r="B129" s="32">
        <f t="shared" si="1"/>
        <v>3.195125</v>
      </c>
      <c r="C129" s="29">
        <v>25.561</v>
      </c>
    </row>
    <row r="130" spans="1:3" ht="12.75">
      <c r="A130" s="31">
        <v>1637</v>
      </c>
      <c r="B130" s="32">
        <f t="shared" si="1"/>
        <v>3.195125</v>
      </c>
      <c r="C130" s="29">
        <v>25.561</v>
      </c>
    </row>
    <row r="131" spans="1:3" ht="12.75">
      <c r="A131" s="31">
        <v>1638</v>
      </c>
      <c r="B131" s="32">
        <f t="shared" si="1"/>
        <v>3.195125</v>
      </c>
      <c r="C131" s="29">
        <v>25.561</v>
      </c>
    </row>
    <row r="132" spans="1:3" ht="12.75">
      <c r="A132" s="31">
        <v>1639</v>
      </c>
      <c r="B132" s="32">
        <f t="shared" si="1"/>
        <v>3.195125</v>
      </c>
      <c r="C132" s="29">
        <v>25.561</v>
      </c>
    </row>
    <row r="133" spans="1:3" ht="12.75">
      <c r="A133" s="31">
        <v>1640</v>
      </c>
      <c r="B133" s="32">
        <f t="shared" si="1"/>
        <v>3.195125</v>
      </c>
      <c r="C133" s="29">
        <v>25.561</v>
      </c>
    </row>
    <row r="134" spans="1:3" ht="12.75">
      <c r="A134" s="31">
        <v>1641</v>
      </c>
      <c r="B134" s="32">
        <f t="shared" si="1"/>
        <v>3.195125</v>
      </c>
      <c r="C134" s="29">
        <v>25.561</v>
      </c>
    </row>
    <row r="135" spans="1:3" ht="12.75">
      <c r="A135" s="31">
        <v>1642</v>
      </c>
      <c r="B135" s="32">
        <f t="shared" si="1"/>
        <v>3.195125</v>
      </c>
      <c r="C135" s="29">
        <v>25.561</v>
      </c>
    </row>
    <row r="136" spans="1:3" ht="12.75">
      <c r="A136" s="31">
        <v>1643</v>
      </c>
      <c r="B136" s="32">
        <f t="shared" si="1"/>
        <v>3.195125</v>
      </c>
      <c r="C136" s="29">
        <v>25.561</v>
      </c>
    </row>
    <row r="137" spans="1:3" ht="12.75">
      <c r="A137" s="31">
        <v>1644</v>
      </c>
      <c r="B137" s="32">
        <f t="shared" si="1"/>
        <v>3.195125</v>
      </c>
      <c r="C137" s="29">
        <v>25.561</v>
      </c>
    </row>
    <row r="138" spans="1:3" ht="12.75">
      <c r="A138" s="31">
        <v>1645</v>
      </c>
      <c r="B138" s="32">
        <f t="shared" si="1"/>
        <v>3.195125</v>
      </c>
      <c r="C138" s="29">
        <v>25.561</v>
      </c>
    </row>
    <row r="139" spans="1:3" ht="12.75">
      <c r="A139" s="31">
        <v>1646</v>
      </c>
      <c r="B139" s="32">
        <f t="shared" si="1"/>
        <v>3.195125</v>
      </c>
      <c r="C139" s="29">
        <v>25.561</v>
      </c>
    </row>
    <row r="140" spans="1:3" ht="12.75">
      <c r="A140" s="31">
        <v>1647</v>
      </c>
      <c r="B140" s="32">
        <f t="shared" si="1"/>
        <v>3.195125</v>
      </c>
      <c r="C140" s="29">
        <v>25.561</v>
      </c>
    </row>
    <row r="141" spans="1:3" ht="12.75">
      <c r="A141" s="31">
        <v>1648</v>
      </c>
      <c r="B141" s="32">
        <f t="shared" si="1"/>
        <v>3.195125</v>
      </c>
      <c r="C141" s="29">
        <v>25.561</v>
      </c>
    </row>
    <row r="142" spans="1:3" ht="12.75">
      <c r="A142" s="31">
        <v>1649</v>
      </c>
      <c r="B142" s="32">
        <f t="shared" si="1"/>
        <v>3.195125</v>
      </c>
      <c r="C142" s="29">
        <v>25.561</v>
      </c>
    </row>
    <row r="143" spans="1:3" ht="12.75">
      <c r="A143" s="31">
        <v>1650</v>
      </c>
      <c r="B143" s="32">
        <f t="shared" si="1"/>
        <v>3.195125</v>
      </c>
      <c r="C143" s="29">
        <v>25.561</v>
      </c>
    </row>
    <row r="144" spans="1:3" ht="12.75">
      <c r="A144" s="31">
        <v>1651</v>
      </c>
      <c r="B144" s="32">
        <f t="shared" si="1"/>
        <v>3.195125</v>
      </c>
      <c r="C144" s="29">
        <v>25.561</v>
      </c>
    </row>
    <row r="145" spans="1:3" ht="12.75">
      <c r="A145" s="31">
        <v>1652</v>
      </c>
      <c r="B145" s="32">
        <f t="shared" si="1"/>
        <v>3.195125</v>
      </c>
      <c r="C145" s="29">
        <v>25.561</v>
      </c>
    </row>
    <row r="146" spans="1:3" ht="12.75">
      <c r="A146" s="31">
        <v>1653</v>
      </c>
      <c r="B146" s="32">
        <f t="shared" si="1"/>
        <v>3.195125</v>
      </c>
      <c r="C146" s="29">
        <v>25.561</v>
      </c>
    </row>
    <row r="147" spans="1:3" ht="12.75">
      <c r="A147" s="31">
        <v>1654</v>
      </c>
      <c r="B147" s="32">
        <f t="shared" si="1"/>
        <v>3.195125</v>
      </c>
      <c r="C147" s="29">
        <v>25.561</v>
      </c>
    </row>
    <row r="148" spans="1:3" ht="12.75">
      <c r="A148" s="31">
        <v>1655</v>
      </c>
      <c r="B148" s="32">
        <f t="shared" si="1"/>
        <v>3.195125</v>
      </c>
      <c r="C148" s="29">
        <v>25.561</v>
      </c>
    </row>
    <row r="149" spans="1:3" ht="12.75">
      <c r="A149" s="31">
        <v>1656</v>
      </c>
      <c r="B149" s="32">
        <f t="shared" si="1"/>
        <v>3.195125</v>
      </c>
      <c r="C149" s="29">
        <v>25.561</v>
      </c>
    </row>
    <row r="150" spans="1:3" ht="12.75">
      <c r="A150" s="31">
        <v>1657</v>
      </c>
      <c r="B150" s="32">
        <f t="shared" si="1"/>
        <v>3.195125</v>
      </c>
      <c r="C150" s="29">
        <v>25.561</v>
      </c>
    </row>
    <row r="151" spans="1:3" ht="12.75">
      <c r="A151" s="31">
        <v>1658</v>
      </c>
      <c r="B151" s="32">
        <f t="shared" si="1"/>
        <v>3.195125</v>
      </c>
      <c r="C151" s="29">
        <v>25.561</v>
      </c>
    </row>
    <row r="152" spans="1:3" ht="12.75">
      <c r="A152" s="31">
        <v>1659</v>
      </c>
      <c r="B152" s="32">
        <f t="shared" si="1"/>
        <v>3.195125</v>
      </c>
      <c r="C152" s="29">
        <v>25.561</v>
      </c>
    </row>
    <row r="153" spans="1:3" ht="12.75">
      <c r="A153" s="31">
        <v>1660</v>
      </c>
      <c r="B153" s="32">
        <f t="shared" si="1"/>
        <v>3.195125</v>
      </c>
      <c r="C153" s="29">
        <v>25.561</v>
      </c>
    </row>
    <row r="154" spans="1:3" ht="12.75">
      <c r="A154" s="31">
        <v>1661</v>
      </c>
      <c r="B154" s="32">
        <f t="shared" si="1"/>
        <v>3.195125</v>
      </c>
      <c r="C154" s="29">
        <v>25.561</v>
      </c>
    </row>
    <row r="155" spans="1:3" ht="12.75">
      <c r="A155" s="31">
        <v>1662</v>
      </c>
      <c r="B155" s="32">
        <f t="shared" si="1"/>
        <v>3.195125</v>
      </c>
      <c r="C155" s="29">
        <v>25.561</v>
      </c>
    </row>
    <row r="156" spans="1:3" ht="12.75">
      <c r="A156" s="31">
        <v>1663</v>
      </c>
      <c r="B156" s="32">
        <f t="shared" si="1"/>
        <v>3.195125</v>
      </c>
      <c r="C156" s="29">
        <v>25.561</v>
      </c>
    </row>
    <row r="157" spans="1:3" ht="12.75">
      <c r="A157" s="31">
        <v>1664</v>
      </c>
      <c r="B157" s="32">
        <f t="shared" si="1"/>
        <v>3.195125</v>
      </c>
      <c r="C157" s="29">
        <v>25.561</v>
      </c>
    </row>
    <row r="158" spans="1:3" ht="12.75">
      <c r="A158" s="31">
        <v>1665</v>
      </c>
      <c r="B158" s="32">
        <f t="shared" si="1"/>
        <v>3.195125</v>
      </c>
      <c r="C158" s="29">
        <v>25.561</v>
      </c>
    </row>
    <row r="159" spans="1:3" ht="12.75">
      <c r="A159" s="31">
        <v>1666</v>
      </c>
      <c r="B159" s="32">
        <f t="shared" si="1"/>
        <v>3.195125</v>
      </c>
      <c r="C159" s="29">
        <v>25.561</v>
      </c>
    </row>
    <row r="160" spans="1:3" ht="12.75">
      <c r="A160" s="31">
        <v>1667</v>
      </c>
      <c r="B160" s="32">
        <f t="shared" si="1"/>
        <v>3.195125</v>
      </c>
      <c r="C160" s="29">
        <v>25.561</v>
      </c>
    </row>
    <row r="161" spans="1:3" ht="12.75">
      <c r="A161" s="31">
        <v>1668</v>
      </c>
      <c r="B161" s="32">
        <f t="shared" si="1"/>
        <v>3.195125</v>
      </c>
      <c r="C161" s="29">
        <v>25.561</v>
      </c>
    </row>
    <row r="162" spans="1:3" ht="12.75">
      <c r="A162" s="31">
        <v>1669</v>
      </c>
      <c r="B162" s="32">
        <f t="shared" si="1"/>
        <v>3.195125</v>
      </c>
      <c r="C162" s="29">
        <v>25.561</v>
      </c>
    </row>
    <row r="163" spans="1:3" ht="12.75">
      <c r="A163" s="31">
        <v>1670</v>
      </c>
      <c r="B163" s="32">
        <f t="shared" si="1"/>
        <v>3.195125</v>
      </c>
      <c r="C163" s="29">
        <v>25.561</v>
      </c>
    </row>
    <row r="164" spans="1:3" ht="12.75">
      <c r="A164" s="31">
        <v>1671</v>
      </c>
      <c r="B164" s="32">
        <f t="shared" si="1"/>
        <v>3.195125</v>
      </c>
      <c r="C164" s="29">
        <v>25.561</v>
      </c>
    </row>
    <row r="165" spans="1:3" ht="12.75">
      <c r="A165" s="31">
        <v>1672</v>
      </c>
      <c r="B165" s="32">
        <f t="shared" si="1"/>
        <v>3.195125</v>
      </c>
      <c r="C165" s="29">
        <v>25.561</v>
      </c>
    </row>
    <row r="166" spans="1:3" ht="12.75">
      <c r="A166" s="31">
        <v>1673</v>
      </c>
      <c r="B166" s="32">
        <f t="shared" si="1"/>
        <v>3.195125</v>
      </c>
      <c r="C166" s="29">
        <v>25.561</v>
      </c>
    </row>
    <row r="167" spans="1:3" ht="12.75">
      <c r="A167" s="31">
        <v>1674</v>
      </c>
      <c r="B167" s="32">
        <f t="shared" si="1"/>
        <v>3.195125</v>
      </c>
      <c r="C167" s="29">
        <v>25.561</v>
      </c>
    </row>
    <row r="168" spans="1:3" ht="12.75">
      <c r="A168" s="31">
        <v>1675</v>
      </c>
      <c r="B168" s="32">
        <f t="shared" si="1"/>
        <v>3.195125</v>
      </c>
      <c r="C168" s="29">
        <v>25.561</v>
      </c>
    </row>
    <row r="169" spans="1:3" ht="12.75">
      <c r="A169" s="31">
        <v>1676</v>
      </c>
      <c r="B169" s="32">
        <f t="shared" si="1"/>
        <v>3.195125</v>
      </c>
      <c r="C169" s="29">
        <v>25.561</v>
      </c>
    </row>
    <row r="170" spans="1:3" ht="12.75">
      <c r="A170" s="31">
        <v>1677</v>
      </c>
      <c r="B170" s="32">
        <f t="shared" si="1"/>
        <v>3.195125</v>
      </c>
      <c r="C170" s="29">
        <v>25.561</v>
      </c>
    </row>
    <row r="171" spans="1:3" ht="12.75">
      <c r="A171" s="31">
        <v>1678</v>
      </c>
      <c r="B171" s="32">
        <f t="shared" si="1"/>
        <v>3.195125</v>
      </c>
      <c r="C171" s="29">
        <v>25.561</v>
      </c>
    </row>
    <row r="172" spans="1:3" ht="12.75">
      <c r="A172" s="31">
        <v>1679</v>
      </c>
      <c r="B172" s="32">
        <f t="shared" si="1"/>
        <v>3.195125</v>
      </c>
      <c r="C172" s="29">
        <v>25.561</v>
      </c>
    </row>
    <row r="173" spans="1:3" ht="12.75">
      <c r="A173" s="31">
        <v>1680</v>
      </c>
      <c r="B173" s="32">
        <f t="shared" si="1"/>
        <v>3.195125</v>
      </c>
      <c r="C173" s="29">
        <v>25.561</v>
      </c>
    </row>
    <row r="174" spans="1:3" ht="12.75">
      <c r="A174" s="31">
        <v>1681</v>
      </c>
      <c r="B174" s="32">
        <f t="shared" si="1"/>
        <v>3.195125</v>
      </c>
      <c r="C174" s="29">
        <v>25.561</v>
      </c>
    </row>
    <row r="175" spans="1:3" ht="12.75">
      <c r="A175" s="31">
        <v>1682</v>
      </c>
      <c r="B175" s="32">
        <f t="shared" si="1"/>
        <v>3.195125</v>
      </c>
      <c r="C175" s="29">
        <v>25.561</v>
      </c>
    </row>
    <row r="176" spans="1:3" ht="12.75">
      <c r="A176" s="31">
        <v>1683</v>
      </c>
      <c r="B176" s="32">
        <f t="shared" si="1"/>
        <v>3.195125</v>
      </c>
      <c r="C176" s="29">
        <v>25.561</v>
      </c>
    </row>
    <row r="177" spans="1:3" ht="12.75">
      <c r="A177" s="31">
        <v>1684</v>
      </c>
      <c r="B177" s="32">
        <f t="shared" si="1"/>
        <v>3.195125</v>
      </c>
      <c r="C177" s="29">
        <v>25.561</v>
      </c>
    </row>
    <row r="178" spans="1:3" ht="12.75">
      <c r="A178" s="31">
        <v>1685</v>
      </c>
      <c r="B178" s="32">
        <f t="shared" si="1"/>
        <v>3.195125</v>
      </c>
      <c r="C178" s="29">
        <v>25.561</v>
      </c>
    </row>
    <row r="179" spans="1:3" ht="12.75">
      <c r="A179" s="31">
        <v>1686</v>
      </c>
      <c r="B179" s="32">
        <f t="shared" si="1"/>
        <v>3.195125</v>
      </c>
      <c r="C179" s="29">
        <v>25.561</v>
      </c>
    </row>
    <row r="180" spans="1:3" ht="12.75">
      <c r="A180" s="31">
        <v>1687</v>
      </c>
      <c r="B180" s="32">
        <f aca="true" t="shared" si="2" ref="B180:B243">C180/8</f>
        <v>3.195125</v>
      </c>
      <c r="C180" s="29">
        <v>25.561</v>
      </c>
    </row>
    <row r="181" spans="1:3" ht="12.75">
      <c r="A181" s="31">
        <v>1688</v>
      </c>
      <c r="B181" s="32">
        <f t="shared" si="2"/>
        <v>3.195125</v>
      </c>
      <c r="C181" s="29">
        <v>25.561</v>
      </c>
    </row>
    <row r="182" spans="1:3" ht="12.75">
      <c r="A182" s="31">
        <v>1689</v>
      </c>
      <c r="B182" s="32">
        <f t="shared" si="2"/>
        <v>3.195125</v>
      </c>
      <c r="C182" s="29">
        <v>25.561</v>
      </c>
    </row>
    <row r="183" spans="1:3" ht="12.75">
      <c r="A183" s="31">
        <v>1690</v>
      </c>
      <c r="B183" s="32">
        <f t="shared" si="2"/>
        <v>3.195125</v>
      </c>
      <c r="C183" s="29">
        <v>25.561</v>
      </c>
    </row>
    <row r="184" spans="1:3" ht="12.75">
      <c r="A184" s="31">
        <v>1691</v>
      </c>
      <c r="B184" s="32">
        <f t="shared" si="2"/>
        <v>3.195125</v>
      </c>
      <c r="C184" s="29">
        <v>25.561</v>
      </c>
    </row>
    <row r="185" spans="1:3" ht="12.75">
      <c r="A185" s="31">
        <v>1692</v>
      </c>
      <c r="B185" s="32">
        <f t="shared" si="2"/>
        <v>3.195125</v>
      </c>
      <c r="C185" s="29">
        <v>25.561</v>
      </c>
    </row>
    <row r="186" spans="1:3" ht="12.75">
      <c r="A186" s="31">
        <v>1693</v>
      </c>
      <c r="B186" s="32">
        <f t="shared" si="2"/>
        <v>3.195125</v>
      </c>
      <c r="C186" s="29">
        <v>25.561</v>
      </c>
    </row>
    <row r="187" spans="1:3" ht="12.75">
      <c r="A187" s="31">
        <v>1694</v>
      </c>
      <c r="B187" s="32">
        <f t="shared" si="2"/>
        <v>3.195125</v>
      </c>
      <c r="C187" s="29">
        <v>25.561</v>
      </c>
    </row>
    <row r="188" spans="1:3" ht="12.75">
      <c r="A188" s="31">
        <v>1695</v>
      </c>
      <c r="B188" s="32">
        <f t="shared" si="2"/>
        <v>3.195125</v>
      </c>
      <c r="C188" s="29">
        <v>25.561</v>
      </c>
    </row>
    <row r="189" spans="1:3" ht="12.75">
      <c r="A189" s="31">
        <v>1696</v>
      </c>
      <c r="B189" s="32">
        <f t="shared" si="2"/>
        <v>3.195125</v>
      </c>
      <c r="C189" s="29">
        <v>25.561</v>
      </c>
    </row>
    <row r="190" spans="1:3" ht="12.75">
      <c r="A190" s="31">
        <v>1697</v>
      </c>
      <c r="B190" s="32">
        <f t="shared" si="2"/>
        <v>3.195125</v>
      </c>
      <c r="C190" s="29">
        <v>25.561</v>
      </c>
    </row>
    <row r="191" spans="1:3" ht="12.75">
      <c r="A191" s="31">
        <v>1698</v>
      </c>
      <c r="B191" s="32">
        <f t="shared" si="2"/>
        <v>3.195125</v>
      </c>
      <c r="C191" s="29">
        <v>25.561</v>
      </c>
    </row>
    <row r="192" spans="1:3" ht="12.75">
      <c r="A192" s="31">
        <v>1699</v>
      </c>
      <c r="B192" s="32">
        <f t="shared" si="2"/>
        <v>3.195125</v>
      </c>
      <c r="C192" s="29">
        <v>25.561</v>
      </c>
    </row>
    <row r="193" spans="1:3" ht="12.75">
      <c r="A193" s="31">
        <v>1700</v>
      </c>
      <c r="B193" s="32">
        <f t="shared" si="2"/>
        <v>3.195125</v>
      </c>
      <c r="C193" s="29">
        <v>25.561</v>
      </c>
    </row>
    <row r="194" spans="1:3" ht="12.75">
      <c r="A194" s="31">
        <v>1701</v>
      </c>
      <c r="B194" s="32">
        <f t="shared" si="2"/>
        <v>3.195125</v>
      </c>
      <c r="C194" s="29">
        <v>25.561</v>
      </c>
    </row>
    <row r="195" spans="1:3" ht="12.75">
      <c r="A195" s="31">
        <v>1702</v>
      </c>
      <c r="B195" s="32">
        <f t="shared" si="2"/>
        <v>3.195125</v>
      </c>
      <c r="C195" s="29">
        <v>25.561</v>
      </c>
    </row>
    <row r="196" spans="1:3" ht="12.75">
      <c r="A196" s="31">
        <v>1703</v>
      </c>
      <c r="B196" s="32">
        <f t="shared" si="2"/>
        <v>3.195125</v>
      </c>
      <c r="C196" s="29">
        <v>25.561</v>
      </c>
    </row>
    <row r="197" spans="1:3" ht="12.75">
      <c r="A197" s="31">
        <v>1704</v>
      </c>
      <c r="B197" s="32">
        <f t="shared" si="2"/>
        <v>3.195125</v>
      </c>
      <c r="C197" s="29">
        <v>25.561</v>
      </c>
    </row>
    <row r="198" spans="1:3" ht="12.75">
      <c r="A198" s="31">
        <v>1705</v>
      </c>
      <c r="B198" s="32">
        <f t="shared" si="2"/>
        <v>3.195125</v>
      </c>
      <c r="C198" s="29">
        <v>25.561</v>
      </c>
    </row>
    <row r="199" spans="1:3" ht="12.75">
      <c r="A199" s="31">
        <v>1706</v>
      </c>
      <c r="B199" s="32">
        <f t="shared" si="2"/>
        <v>3.195125</v>
      </c>
      <c r="C199" s="29">
        <v>25.561</v>
      </c>
    </row>
    <row r="200" spans="1:3" ht="12.75">
      <c r="A200" s="31">
        <v>1707</v>
      </c>
      <c r="B200" s="32">
        <f t="shared" si="2"/>
        <v>3.195125</v>
      </c>
      <c r="C200" s="29">
        <v>25.561</v>
      </c>
    </row>
    <row r="201" spans="1:3" ht="12.75">
      <c r="A201" s="31">
        <v>1708</v>
      </c>
      <c r="B201" s="32">
        <f t="shared" si="2"/>
        <v>3.195125</v>
      </c>
      <c r="C201" s="29">
        <v>25.561</v>
      </c>
    </row>
    <row r="202" spans="1:3" ht="12.75">
      <c r="A202" s="31">
        <v>1709</v>
      </c>
      <c r="B202" s="32">
        <f t="shared" si="2"/>
        <v>3.195125</v>
      </c>
      <c r="C202" s="29">
        <v>25.561</v>
      </c>
    </row>
    <row r="203" spans="1:3" ht="12.75">
      <c r="A203" s="31">
        <v>1710</v>
      </c>
      <c r="B203" s="32">
        <f t="shared" si="2"/>
        <v>3.195125</v>
      </c>
      <c r="C203" s="29">
        <v>25.561</v>
      </c>
    </row>
    <row r="204" spans="1:3" ht="12.75">
      <c r="A204" s="31">
        <v>1711</v>
      </c>
      <c r="B204" s="32">
        <f t="shared" si="2"/>
        <v>3.195125</v>
      </c>
      <c r="C204" s="29">
        <v>25.561</v>
      </c>
    </row>
    <row r="205" spans="1:3" ht="12.75">
      <c r="A205" s="31">
        <v>1712</v>
      </c>
      <c r="B205" s="32">
        <f t="shared" si="2"/>
        <v>3.195125</v>
      </c>
      <c r="C205" s="29">
        <v>25.561</v>
      </c>
    </row>
    <row r="206" spans="1:3" ht="12.75">
      <c r="A206" s="31">
        <v>1713</v>
      </c>
      <c r="B206" s="32">
        <f t="shared" si="2"/>
        <v>3.195125</v>
      </c>
      <c r="C206" s="29">
        <v>25.561</v>
      </c>
    </row>
    <row r="207" spans="1:3" ht="12.75">
      <c r="A207" s="31">
        <v>1714</v>
      </c>
      <c r="B207" s="32">
        <f t="shared" si="2"/>
        <v>3.195125</v>
      </c>
      <c r="C207" s="29">
        <v>25.561</v>
      </c>
    </row>
    <row r="208" spans="1:3" ht="12.75">
      <c r="A208" s="31">
        <v>1715</v>
      </c>
      <c r="B208" s="32">
        <f t="shared" si="2"/>
        <v>3.195125</v>
      </c>
      <c r="C208" s="29">
        <v>25.561</v>
      </c>
    </row>
    <row r="209" spans="1:3" ht="12.75">
      <c r="A209" s="31">
        <v>1716</v>
      </c>
      <c r="B209" s="32">
        <f t="shared" si="2"/>
        <v>3.195125</v>
      </c>
      <c r="C209" s="29">
        <v>25.561</v>
      </c>
    </row>
    <row r="210" spans="1:3" ht="12.75">
      <c r="A210" s="31">
        <v>1717</v>
      </c>
      <c r="B210" s="32">
        <f t="shared" si="2"/>
        <v>3.195125</v>
      </c>
      <c r="C210" s="29">
        <v>25.561</v>
      </c>
    </row>
    <row r="211" spans="1:3" ht="12.75">
      <c r="A211" s="31">
        <v>1718</v>
      </c>
      <c r="B211" s="32">
        <f t="shared" si="2"/>
        <v>3.195125</v>
      </c>
      <c r="C211" s="29">
        <v>25.561</v>
      </c>
    </row>
    <row r="212" spans="1:3" ht="12.75">
      <c r="A212" s="31">
        <v>1719</v>
      </c>
      <c r="B212" s="32">
        <f t="shared" si="2"/>
        <v>3.195125</v>
      </c>
      <c r="C212" s="29">
        <v>25.561</v>
      </c>
    </row>
    <row r="213" spans="1:3" ht="12.75">
      <c r="A213" s="31">
        <v>1720</v>
      </c>
      <c r="B213" s="32">
        <f t="shared" si="2"/>
        <v>3.195125</v>
      </c>
      <c r="C213" s="29">
        <v>25.561</v>
      </c>
    </row>
    <row r="214" spans="1:3" ht="12.75">
      <c r="A214" s="31">
        <v>1721</v>
      </c>
      <c r="B214" s="32">
        <f t="shared" si="2"/>
        <v>3.195125</v>
      </c>
      <c r="C214" s="29">
        <v>25.561</v>
      </c>
    </row>
    <row r="215" spans="1:3" ht="12.75">
      <c r="A215" s="31">
        <v>1722</v>
      </c>
      <c r="B215" s="32">
        <f t="shared" si="2"/>
        <v>3.195125</v>
      </c>
      <c r="C215" s="29">
        <v>25.561</v>
      </c>
    </row>
    <row r="216" spans="1:3" ht="12.75">
      <c r="A216" s="31">
        <v>1723</v>
      </c>
      <c r="B216" s="32">
        <f t="shared" si="2"/>
        <v>3.195125</v>
      </c>
      <c r="C216" s="29">
        <v>25.561</v>
      </c>
    </row>
    <row r="217" spans="1:3" ht="12.75">
      <c r="A217" s="31">
        <v>1724</v>
      </c>
      <c r="B217" s="32">
        <f t="shared" si="2"/>
        <v>3.195125</v>
      </c>
      <c r="C217" s="29">
        <v>25.561</v>
      </c>
    </row>
    <row r="218" spans="1:3" ht="12.75">
      <c r="A218" s="31">
        <v>1725</v>
      </c>
      <c r="B218" s="32">
        <f t="shared" si="2"/>
        <v>3.195125</v>
      </c>
      <c r="C218" s="29">
        <v>25.561</v>
      </c>
    </row>
    <row r="219" spans="1:3" ht="12.75">
      <c r="A219" s="31">
        <v>1726</v>
      </c>
      <c r="B219" s="32">
        <f t="shared" si="2"/>
        <v>3.195125</v>
      </c>
      <c r="C219" s="29">
        <v>25.561</v>
      </c>
    </row>
    <row r="220" spans="1:3" ht="12.75">
      <c r="A220" s="31">
        <v>1727</v>
      </c>
      <c r="B220" s="32">
        <f t="shared" si="2"/>
        <v>3.195125</v>
      </c>
      <c r="C220" s="29">
        <v>25.561</v>
      </c>
    </row>
    <row r="221" spans="1:3" ht="12.75">
      <c r="A221" s="31">
        <v>1728</v>
      </c>
      <c r="B221" s="32">
        <f t="shared" si="2"/>
        <v>3.195125</v>
      </c>
      <c r="C221" s="29">
        <v>25.561</v>
      </c>
    </row>
    <row r="222" spans="1:3" ht="12.75">
      <c r="A222" s="31">
        <v>1729</v>
      </c>
      <c r="B222" s="32">
        <f t="shared" si="2"/>
        <v>3.1135</v>
      </c>
      <c r="C222" s="29">
        <v>24.908</v>
      </c>
    </row>
    <row r="223" spans="1:3" ht="12.75">
      <c r="A223" s="31">
        <v>1730</v>
      </c>
      <c r="B223" s="32">
        <f t="shared" si="2"/>
        <v>3.1135</v>
      </c>
      <c r="C223" s="29">
        <v>24.908</v>
      </c>
    </row>
    <row r="224" spans="1:3" ht="12.75">
      <c r="A224" s="31">
        <v>1731</v>
      </c>
      <c r="B224" s="32">
        <f t="shared" si="2"/>
        <v>3.1135</v>
      </c>
      <c r="C224" s="29">
        <v>24.908</v>
      </c>
    </row>
    <row r="225" spans="1:3" ht="12.75">
      <c r="A225" s="31">
        <v>1732</v>
      </c>
      <c r="B225" s="32">
        <f t="shared" si="2"/>
        <v>3.1135</v>
      </c>
      <c r="C225" s="29">
        <v>24.908</v>
      </c>
    </row>
    <row r="226" spans="1:3" ht="12.75">
      <c r="A226" s="31">
        <v>1733</v>
      </c>
      <c r="B226" s="32">
        <f t="shared" si="2"/>
        <v>3.1135</v>
      </c>
      <c r="C226" s="29">
        <v>24.908</v>
      </c>
    </row>
    <row r="227" spans="1:3" ht="12.75">
      <c r="A227" s="31">
        <v>1734</v>
      </c>
      <c r="B227" s="32">
        <f t="shared" si="2"/>
        <v>3.1135</v>
      </c>
      <c r="C227" s="29">
        <v>24.908</v>
      </c>
    </row>
    <row r="228" spans="1:3" ht="12.75">
      <c r="A228" s="31">
        <v>1735</v>
      </c>
      <c r="B228" s="32">
        <f t="shared" si="2"/>
        <v>3.1135</v>
      </c>
      <c r="C228" s="29">
        <v>24.908</v>
      </c>
    </row>
    <row r="229" spans="1:3" ht="12.75">
      <c r="A229" s="31">
        <v>1736</v>
      </c>
      <c r="B229" s="32">
        <f t="shared" si="2"/>
        <v>3.1135</v>
      </c>
      <c r="C229" s="29">
        <v>24.908</v>
      </c>
    </row>
    <row r="230" spans="1:3" ht="12.75">
      <c r="A230" s="31">
        <v>1737</v>
      </c>
      <c r="B230" s="32">
        <f t="shared" si="2"/>
        <v>3.1135</v>
      </c>
      <c r="C230" s="29">
        <v>24.908</v>
      </c>
    </row>
    <row r="231" spans="1:3" ht="12.75">
      <c r="A231" s="31">
        <v>1738</v>
      </c>
      <c r="B231" s="32">
        <f t="shared" si="2"/>
        <v>3.1135</v>
      </c>
      <c r="C231" s="29">
        <v>24.908</v>
      </c>
    </row>
    <row r="232" spans="1:3" ht="12.75">
      <c r="A232" s="31">
        <v>1739</v>
      </c>
      <c r="B232" s="32">
        <f t="shared" si="2"/>
        <v>3.1135</v>
      </c>
      <c r="C232" s="29">
        <v>24.908</v>
      </c>
    </row>
    <row r="233" spans="1:3" ht="12.75">
      <c r="A233" s="31">
        <v>1740</v>
      </c>
      <c r="B233" s="32">
        <f t="shared" si="2"/>
        <v>3.1135</v>
      </c>
      <c r="C233" s="29">
        <v>24.908</v>
      </c>
    </row>
    <row r="234" spans="1:3" ht="12.75">
      <c r="A234" s="31">
        <v>1741</v>
      </c>
      <c r="B234" s="32">
        <f t="shared" si="2"/>
        <v>3.1135</v>
      </c>
      <c r="C234" s="29">
        <v>24.908</v>
      </c>
    </row>
    <row r="235" spans="1:3" ht="12.75">
      <c r="A235" s="31">
        <v>1742</v>
      </c>
      <c r="B235" s="32">
        <f t="shared" si="2"/>
        <v>3.1135</v>
      </c>
      <c r="C235" s="29">
        <v>24.908</v>
      </c>
    </row>
    <row r="236" spans="1:3" ht="12.75">
      <c r="A236" s="31">
        <v>1743</v>
      </c>
      <c r="B236" s="32">
        <f t="shared" si="2"/>
        <v>3.1135</v>
      </c>
      <c r="C236" s="29">
        <v>24.908</v>
      </c>
    </row>
    <row r="237" spans="1:3" ht="12.75">
      <c r="A237" s="31">
        <v>1744</v>
      </c>
      <c r="B237" s="32">
        <f t="shared" si="2"/>
        <v>3.1135</v>
      </c>
      <c r="C237" s="29">
        <v>24.908</v>
      </c>
    </row>
    <row r="238" spans="1:3" ht="12.75">
      <c r="A238" s="31">
        <v>1745</v>
      </c>
      <c r="B238" s="32">
        <f t="shared" si="2"/>
        <v>3.1135</v>
      </c>
      <c r="C238" s="29">
        <v>24.908</v>
      </c>
    </row>
    <row r="239" spans="1:3" ht="12.75">
      <c r="A239" s="31">
        <v>1746</v>
      </c>
      <c r="B239" s="32">
        <f t="shared" si="2"/>
        <v>3.1135</v>
      </c>
      <c r="C239" s="29">
        <v>24.908</v>
      </c>
    </row>
    <row r="240" spans="1:3" ht="12.75">
      <c r="A240" s="31">
        <v>1747</v>
      </c>
      <c r="B240" s="32">
        <f t="shared" si="2"/>
        <v>3.1135</v>
      </c>
      <c r="C240" s="29">
        <v>24.908</v>
      </c>
    </row>
    <row r="241" spans="1:3" ht="12.75">
      <c r="A241" s="31">
        <v>1748</v>
      </c>
      <c r="B241" s="32">
        <f t="shared" si="2"/>
        <v>3.1135</v>
      </c>
      <c r="C241" s="29">
        <v>24.908</v>
      </c>
    </row>
    <row r="242" spans="1:3" ht="12.75">
      <c r="A242" s="31">
        <v>1749</v>
      </c>
      <c r="B242" s="32">
        <f t="shared" si="2"/>
        <v>3.1135</v>
      </c>
      <c r="C242" s="29">
        <v>24.908</v>
      </c>
    </row>
    <row r="243" spans="1:3" ht="12.75">
      <c r="A243" s="31">
        <v>1750</v>
      </c>
      <c r="B243" s="32">
        <f t="shared" si="2"/>
        <v>3.1135</v>
      </c>
      <c r="C243" s="29">
        <v>24.908</v>
      </c>
    </row>
    <row r="244" spans="1:3" ht="12.75">
      <c r="A244" s="31">
        <v>1751</v>
      </c>
      <c r="B244" s="32">
        <f aca="true" t="shared" si="3" ref="B244:B307">C244/8</f>
        <v>3.1135</v>
      </c>
      <c r="C244" s="29">
        <v>24.908</v>
      </c>
    </row>
    <row r="245" spans="1:3" ht="12.75">
      <c r="A245" s="31">
        <v>1752</v>
      </c>
      <c r="B245" s="32">
        <f t="shared" si="3"/>
        <v>3.1135</v>
      </c>
      <c r="C245" s="29">
        <v>24.908</v>
      </c>
    </row>
    <row r="246" spans="1:3" ht="12.75">
      <c r="A246" s="31">
        <v>1753</v>
      </c>
      <c r="B246" s="32">
        <f t="shared" si="3"/>
        <v>3.1135</v>
      </c>
      <c r="C246" s="29">
        <v>24.908</v>
      </c>
    </row>
    <row r="247" spans="1:3" ht="12.75">
      <c r="A247" s="31">
        <v>1754</v>
      </c>
      <c r="B247" s="32">
        <f t="shared" si="3"/>
        <v>3.1135</v>
      </c>
      <c r="C247" s="29">
        <v>24.908</v>
      </c>
    </row>
    <row r="248" spans="1:3" ht="12.75">
      <c r="A248" s="31">
        <v>1755</v>
      </c>
      <c r="B248" s="32">
        <f t="shared" si="3"/>
        <v>3.1135</v>
      </c>
      <c r="C248" s="29">
        <v>24.908</v>
      </c>
    </row>
    <row r="249" spans="1:3" ht="12.75">
      <c r="A249" s="31">
        <v>1756</v>
      </c>
      <c r="B249" s="32">
        <f t="shared" si="3"/>
        <v>3.1135</v>
      </c>
      <c r="C249" s="29">
        <v>24.908</v>
      </c>
    </row>
    <row r="250" spans="1:3" ht="12.75">
      <c r="A250" s="31">
        <v>1757</v>
      </c>
      <c r="B250" s="32">
        <f t="shared" si="3"/>
        <v>3.1135</v>
      </c>
      <c r="C250" s="29">
        <v>24.908</v>
      </c>
    </row>
    <row r="251" spans="1:3" ht="12.75">
      <c r="A251" s="31">
        <v>1758</v>
      </c>
      <c r="B251" s="32">
        <f t="shared" si="3"/>
        <v>3.1135</v>
      </c>
      <c r="C251" s="29">
        <v>24.908</v>
      </c>
    </row>
    <row r="252" spans="1:3" ht="12.75">
      <c r="A252" s="31">
        <v>1759</v>
      </c>
      <c r="B252" s="32">
        <f t="shared" si="3"/>
        <v>3.1135</v>
      </c>
      <c r="C252" s="29">
        <v>24.908</v>
      </c>
    </row>
    <row r="253" spans="1:3" ht="12.75">
      <c r="A253" s="31">
        <v>1760</v>
      </c>
      <c r="B253" s="32">
        <f t="shared" si="3"/>
        <v>3.1135</v>
      </c>
      <c r="C253" s="29">
        <v>24.908</v>
      </c>
    </row>
    <row r="254" spans="1:3" ht="12.75">
      <c r="A254" s="31">
        <v>1761</v>
      </c>
      <c r="B254" s="32">
        <f t="shared" si="3"/>
        <v>3.1135</v>
      </c>
      <c r="C254" s="29">
        <v>24.908</v>
      </c>
    </row>
    <row r="255" spans="1:3" ht="12.75">
      <c r="A255" s="31">
        <v>1762</v>
      </c>
      <c r="B255" s="32">
        <f t="shared" si="3"/>
        <v>3.1135</v>
      </c>
      <c r="C255" s="29">
        <v>24.908</v>
      </c>
    </row>
    <row r="256" spans="1:3" ht="12.75">
      <c r="A256" s="31">
        <v>1763</v>
      </c>
      <c r="B256" s="32">
        <f t="shared" si="3"/>
        <v>3.1135</v>
      </c>
      <c r="C256" s="29">
        <v>24.908</v>
      </c>
    </row>
    <row r="257" spans="1:3" ht="12.75">
      <c r="A257" s="31">
        <v>1764</v>
      </c>
      <c r="B257" s="32">
        <f t="shared" si="3"/>
        <v>3.1135</v>
      </c>
      <c r="C257" s="29">
        <v>24.908</v>
      </c>
    </row>
    <row r="258" spans="1:3" ht="12.75">
      <c r="A258" s="31">
        <v>1765</v>
      </c>
      <c r="B258" s="32">
        <f t="shared" si="3"/>
        <v>3.1135</v>
      </c>
      <c r="C258" s="29">
        <v>24.908</v>
      </c>
    </row>
    <row r="259" spans="1:3" ht="12.75">
      <c r="A259" s="31">
        <v>1766</v>
      </c>
      <c r="B259" s="32">
        <f t="shared" si="3"/>
        <v>3.1135</v>
      </c>
      <c r="C259" s="29">
        <v>24.908</v>
      </c>
    </row>
    <row r="260" spans="1:3" ht="12.75">
      <c r="A260" s="31">
        <v>1767</v>
      </c>
      <c r="B260" s="32">
        <f t="shared" si="3"/>
        <v>3.1135</v>
      </c>
      <c r="C260" s="29">
        <v>24.908</v>
      </c>
    </row>
    <row r="261" spans="1:3" ht="12.75">
      <c r="A261" s="31">
        <v>1768</v>
      </c>
      <c r="B261" s="32">
        <f t="shared" si="3"/>
        <v>3.1135</v>
      </c>
      <c r="C261" s="29">
        <v>24.908</v>
      </c>
    </row>
    <row r="262" spans="1:3" ht="12.75">
      <c r="A262" s="31">
        <v>1769</v>
      </c>
      <c r="B262" s="32">
        <f t="shared" si="3"/>
        <v>3.1135</v>
      </c>
      <c r="C262" s="29">
        <v>24.908</v>
      </c>
    </row>
    <row r="263" spans="1:3" ht="12.75">
      <c r="A263" s="31">
        <v>1770</v>
      </c>
      <c r="B263" s="32">
        <f t="shared" si="3"/>
        <v>3.1135</v>
      </c>
      <c r="C263" s="29">
        <v>24.908</v>
      </c>
    </row>
    <row r="264" spans="1:3" ht="12.75">
      <c r="A264" s="31">
        <v>1771</v>
      </c>
      <c r="B264" s="32">
        <f t="shared" si="3"/>
        <v>3.1135</v>
      </c>
      <c r="C264" s="29">
        <v>24.908</v>
      </c>
    </row>
    <row r="265" spans="1:3" ht="12.75">
      <c r="A265" s="31">
        <v>1772</v>
      </c>
      <c r="B265" s="32">
        <f t="shared" si="3"/>
        <v>3.054125</v>
      </c>
      <c r="C265" s="29">
        <v>24.433</v>
      </c>
    </row>
    <row r="266" spans="1:3" ht="12.75">
      <c r="A266" s="35">
        <v>1773</v>
      </c>
      <c r="B266" s="32">
        <f t="shared" si="3"/>
        <v>3.054125</v>
      </c>
      <c r="C266" s="29">
        <v>24.433</v>
      </c>
    </row>
    <row r="267" spans="1:3" ht="12.75">
      <c r="A267" s="35">
        <v>1774</v>
      </c>
      <c r="B267" s="32">
        <f t="shared" si="3"/>
        <v>3.054125</v>
      </c>
      <c r="C267" s="29">
        <v>24.433</v>
      </c>
    </row>
    <row r="268" spans="1:3" ht="12.75">
      <c r="A268" s="35">
        <v>1775</v>
      </c>
      <c r="B268" s="32">
        <f t="shared" si="3"/>
        <v>3.054125</v>
      </c>
      <c r="C268" s="29">
        <v>24.433</v>
      </c>
    </row>
    <row r="269" spans="1:3" ht="12.75">
      <c r="A269" s="35">
        <v>1776</v>
      </c>
      <c r="B269" s="32">
        <f t="shared" si="3"/>
        <v>3.054125</v>
      </c>
      <c r="C269" s="29">
        <v>24.433</v>
      </c>
    </row>
    <row r="270" spans="1:3" ht="12.75">
      <c r="A270" s="35">
        <v>1777</v>
      </c>
      <c r="B270" s="32">
        <f t="shared" si="3"/>
        <v>3.054125</v>
      </c>
      <c r="C270" s="29">
        <v>24.433</v>
      </c>
    </row>
    <row r="271" spans="1:3" ht="12.75">
      <c r="A271" s="35">
        <v>1778</v>
      </c>
      <c r="B271" s="32">
        <f t="shared" si="3"/>
        <v>3.054125</v>
      </c>
      <c r="C271" s="29">
        <v>24.433</v>
      </c>
    </row>
    <row r="272" spans="1:3" ht="12.75">
      <c r="A272" s="35">
        <v>1779</v>
      </c>
      <c r="B272" s="32">
        <f t="shared" si="3"/>
        <v>3.054125</v>
      </c>
      <c r="C272" s="29">
        <v>24.433</v>
      </c>
    </row>
    <row r="273" spans="1:3" ht="12.75">
      <c r="A273" s="35">
        <v>1780</v>
      </c>
      <c r="B273" s="32">
        <f t="shared" si="3"/>
        <v>3.054125</v>
      </c>
      <c r="C273" s="29">
        <v>24.433</v>
      </c>
    </row>
    <row r="274" spans="1:3" ht="12.75">
      <c r="A274" s="35">
        <v>1781</v>
      </c>
      <c r="B274" s="32">
        <f t="shared" si="3"/>
        <v>3.054125</v>
      </c>
      <c r="C274" s="29">
        <v>24.433</v>
      </c>
    </row>
    <row r="275" spans="1:3" ht="12.75">
      <c r="A275" s="35">
        <v>1782</v>
      </c>
      <c r="B275" s="32">
        <f t="shared" si="3"/>
        <v>3.054125</v>
      </c>
      <c r="C275" s="29">
        <v>24.433</v>
      </c>
    </row>
    <row r="276" spans="1:3" ht="12.75">
      <c r="A276" s="35">
        <v>1783</v>
      </c>
      <c r="B276" s="32">
        <f t="shared" si="3"/>
        <v>3.054125</v>
      </c>
      <c r="C276" s="29">
        <v>24.433</v>
      </c>
    </row>
    <row r="277" spans="1:3" ht="12.75">
      <c r="A277" s="35">
        <v>1784</v>
      </c>
      <c r="B277" s="32">
        <f t="shared" si="3"/>
        <v>3.054125</v>
      </c>
      <c r="C277" s="29">
        <v>24.433</v>
      </c>
    </row>
    <row r="278" spans="1:3" ht="12.75">
      <c r="A278" s="35">
        <v>1785</v>
      </c>
      <c r="B278" s="32">
        <f t="shared" si="3"/>
        <v>3.054125</v>
      </c>
      <c r="C278" s="29">
        <v>24.433</v>
      </c>
    </row>
    <row r="279" spans="1:3" ht="12.75">
      <c r="A279" s="35">
        <v>1786</v>
      </c>
      <c r="B279" s="32">
        <f t="shared" si="3"/>
        <v>3.054125</v>
      </c>
      <c r="C279" s="29">
        <v>24.433</v>
      </c>
    </row>
    <row r="280" spans="1:3" ht="12.75">
      <c r="A280" s="35">
        <v>1787</v>
      </c>
      <c r="B280" s="32">
        <f t="shared" si="3"/>
        <v>3.030625</v>
      </c>
      <c r="C280" s="29">
        <v>24.245</v>
      </c>
    </row>
    <row r="281" spans="1:3" ht="12.75">
      <c r="A281" s="35">
        <v>1788</v>
      </c>
      <c r="B281" s="32">
        <f t="shared" si="3"/>
        <v>3.030625</v>
      </c>
      <c r="C281" s="29">
        <v>24.245</v>
      </c>
    </row>
    <row r="282" spans="1:3" ht="12.75">
      <c r="A282" s="35">
        <v>1789</v>
      </c>
      <c r="B282" s="32">
        <f t="shared" si="3"/>
        <v>3.030625</v>
      </c>
      <c r="C282" s="29">
        <v>24.245</v>
      </c>
    </row>
    <row r="283" spans="1:3" ht="12.75">
      <c r="A283" s="35">
        <v>1790</v>
      </c>
      <c r="B283" s="32">
        <f t="shared" si="3"/>
        <v>3.030625</v>
      </c>
      <c r="C283" s="29">
        <v>24.245</v>
      </c>
    </row>
    <row r="284" spans="1:3" ht="12.75">
      <c r="A284" s="35">
        <v>1791</v>
      </c>
      <c r="B284" s="32">
        <f t="shared" si="3"/>
        <v>3.030625</v>
      </c>
      <c r="C284" s="29">
        <v>24.245</v>
      </c>
    </row>
    <row r="285" spans="1:3" ht="12.75">
      <c r="A285" s="35">
        <v>1792</v>
      </c>
      <c r="B285" s="32">
        <f t="shared" si="3"/>
        <v>3.030625</v>
      </c>
      <c r="C285" s="29">
        <v>24.245</v>
      </c>
    </row>
    <row r="286" spans="1:3" ht="12.75">
      <c r="A286" s="35">
        <v>1793</v>
      </c>
      <c r="B286" s="32">
        <f t="shared" si="3"/>
        <v>3.030625</v>
      </c>
      <c r="C286" s="29">
        <v>24.245</v>
      </c>
    </row>
    <row r="287" spans="1:3" ht="12.75">
      <c r="A287" s="35">
        <v>1794</v>
      </c>
      <c r="B287" s="32">
        <f t="shared" si="3"/>
        <v>3.030625</v>
      </c>
      <c r="C287" s="29">
        <v>24.245</v>
      </c>
    </row>
    <row r="288" spans="1:3" ht="12.75">
      <c r="A288" s="35">
        <v>1795</v>
      </c>
      <c r="B288" s="32">
        <f t="shared" si="3"/>
        <v>3.030625</v>
      </c>
      <c r="C288" s="29">
        <v>24.245</v>
      </c>
    </row>
    <row r="289" spans="1:3" ht="12.75">
      <c r="A289" s="35">
        <v>1796</v>
      </c>
      <c r="B289" s="32">
        <f t="shared" si="3"/>
        <v>3.030625</v>
      </c>
      <c r="C289" s="29">
        <v>24.245</v>
      </c>
    </row>
    <row r="290" spans="1:3" ht="12.75">
      <c r="A290" s="35">
        <v>1797</v>
      </c>
      <c r="B290" s="32">
        <f t="shared" si="3"/>
        <v>3.030625</v>
      </c>
      <c r="C290" s="29">
        <v>24.245</v>
      </c>
    </row>
    <row r="291" spans="1:3" ht="12.75">
      <c r="A291" s="35">
        <v>1798</v>
      </c>
      <c r="B291" s="32">
        <f t="shared" si="3"/>
        <v>3.030625</v>
      </c>
      <c r="C291" s="29">
        <v>24.245</v>
      </c>
    </row>
    <row r="292" spans="1:3" ht="12.75">
      <c r="A292" s="35">
        <v>1799</v>
      </c>
      <c r="B292" s="32">
        <f t="shared" si="3"/>
        <v>3.030625</v>
      </c>
      <c r="C292" s="29">
        <v>24.245</v>
      </c>
    </row>
    <row r="293" spans="1:3" ht="12.75">
      <c r="A293" s="35">
        <v>1800</v>
      </c>
      <c r="B293" s="32">
        <f t="shared" si="3"/>
        <v>3.030625</v>
      </c>
      <c r="C293" s="29">
        <v>24.245</v>
      </c>
    </row>
    <row r="294" spans="1:3" ht="12.75">
      <c r="A294" s="35">
        <v>1801</v>
      </c>
      <c r="B294" s="32">
        <f t="shared" si="3"/>
        <v>3.030625</v>
      </c>
      <c r="C294" s="29">
        <v>24.245</v>
      </c>
    </row>
    <row r="295" spans="1:3" ht="12.75">
      <c r="A295" s="35">
        <v>1802</v>
      </c>
      <c r="B295" s="32">
        <f t="shared" si="3"/>
        <v>3.030625</v>
      </c>
      <c r="C295" s="29">
        <v>24.245</v>
      </c>
    </row>
    <row r="296" spans="1:3" ht="12.75">
      <c r="A296" s="35">
        <v>1803</v>
      </c>
      <c r="B296" s="32">
        <f t="shared" si="3"/>
        <v>3.030625</v>
      </c>
      <c r="C296" s="29">
        <v>24.245</v>
      </c>
    </row>
    <row r="297" spans="1:3" ht="12.75">
      <c r="A297" s="35">
        <v>1804</v>
      </c>
      <c r="B297" s="32">
        <f t="shared" si="3"/>
        <v>3.030625</v>
      </c>
      <c r="C297" s="29">
        <v>24.245</v>
      </c>
    </row>
    <row r="298" spans="1:3" ht="12.75">
      <c r="A298" s="35">
        <v>1805</v>
      </c>
      <c r="B298" s="32">
        <f t="shared" si="3"/>
        <v>3.030625</v>
      </c>
      <c r="C298" s="29">
        <v>24.245</v>
      </c>
    </row>
    <row r="299" spans="1:3" ht="12.75">
      <c r="A299" s="35">
        <v>1806</v>
      </c>
      <c r="B299" s="32">
        <f t="shared" si="3"/>
        <v>3.030625</v>
      </c>
      <c r="C299" s="29">
        <v>24.245</v>
      </c>
    </row>
    <row r="300" spans="1:3" ht="12.75">
      <c r="A300" s="35">
        <v>1807</v>
      </c>
      <c r="B300" s="32">
        <f t="shared" si="3"/>
        <v>3.030625</v>
      </c>
      <c r="C300" s="29">
        <v>24.245</v>
      </c>
    </row>
    <row r="301" spans="1:3" ht="12.75">
      <c r="A301" s="35">
        <v>1808</v>
      </c>
      <c r="B301" s="32">
        <f t="shared" si="3"/>
        <v>3.030625</v>
      </c>
      <c r="C301" s="29">
        <v>24.245</v>
      </c>
    </row>
    <row r="302" spans="1:3" ht="12.75">
      <c r="A302" s="35">
        <v>1809</v>
      </c>
      <c r="B302" s="32">
        <f t="shared" si="3"/>
        <v>3.030625</v>
      </c>
      <c r="C302" s="29">
        <v>24.245</v>
      </c>
    </row>
    <row r="303" spans="1:3" ht="12.75">
      <c r="A303" s="35">
        <f aca="true" t="shared" si="4" ref="A303:A343">A302+1</f>
        <v>1810</v>
      </c>
      <c r="B303" s="32">
        <f t="shared" si="3"/>
        <v>3.030625</v>
      </c>
      <c r="C303" s="29">
        <v>24.245</v>
      </c>
    </row>
    <row r="304" spans="1:3" ht="12.75">
      <c r="A304" s="35">
        <f t="shared" si="4"/>
        <v>1811</v>
      </c>
      <c r="B304" s="32">
        <f t="shared" si="3"/>
        <v>3.030625</v>
      </c>
      <c r="C304" s="29">
        <v>24.245</v>
      </c>
    </row>
    <row r="305" spans="1:3" ht="12.75">
      <c r="A305" s="35">
        <f t="shared" si="4"/>
        <v>1812</v>
      </c>
      <c r="B305" s="32">
        <f t="shared" si="3"/>
        <v>3.030625</v>
      </c>
      <c r="C305" s="29">
        <v>24.245</v>
      </c>
    </row>
    <row r="306" spans="1:3" ht="12.75">
      <c r="A306" s="35">
        <f t="shared" si="4"/>
        <v>1813</v>
      </c>
      <c r="B306" s="32">
        <f t="shared" si="3"/>
        <v>3.030625</v>
      </c>
      <c r="C306" s="29">
        <v>24.245</v>
      </c>
    </row>
    <row r="307" spans="1:3" ht="12.75">
      <c r="A307" s="35">
        <f t="shared" si="4"/>
        <v>1814</v>
      </c>
      <c r="B307" s="32">
        <f t="shared" si="3"/>
        <v>3.030625</v>
      </c>
      <c r="C307" s="29">
        <v>24.245</v>
      </c>
    </row>
    <row r="308" spans="1:3" ht="12.75">
      <c r="A308" s="35">
        <f t="shared" si="4"/>
        <v>1815</v>
      </c>
      <c r="B308" s="32">
        <f aca="true" t="shared" si="5" ref="B308:B318">C308/8</f>
        <v>3.030625</v>
      </c>
      <c r="C308" s="29">
        <v>24.245</v>
      </c>
    </row>
    <row r="309" spans="1:3" ht="12.75">
      <c r="A309" s="35">
        <f t="shared" si="4"/>
        <v>1816</v>
      </c>
      <c r="B309" s="32">
        <f t="shared" si="5"/>
        <v>3.030625</v>
      </c>
      <c r="C309" s="29">
        <v>24.245</v>
      </c>
    </row>
    <row r="310" spans="1:3" ht="12.75">
      <c r="A310" s="35">
        <f t="shared" si="4"/>
        <v>1817</v>
      </c>
      <c r="B310" s="32">
        <f t="shared" si="5"/>
        <v>3.030625</v>
      </c>
      <c r="C310" s="29">
        <v>24.245</v>
      </c>
    </row>
    <row r="311" spans="1:3" ht="12.75">
      <c r="A311" s="35">
        <f t="shared" si="4"/>
        <v>1818</v>
      </c>
      <c r="B311" s="32">
        <f t="shared" si="5"/>
        <v>3.030625</v>
      </c>
      <c r="C311" s="29">
        <v>24.245</v>
      </c>
    </row>
    <row r="312" spans="1:3" ht="12.75">
      <c r="A312" s="35">
        <f t="shared" si="4"/>
        <v>1819</v>
      </c>
      <c r="B312" s="32">
        <f t="shared" si="5"/>
        <v>3.030625</v>
      </c>
      <c r="C312" s="29">
        <v>24.245</v>
      </c>
    </row>
    <row r="313" spans="1:3" ht="12.75">
      <c r="A313" s="35">
        <f t="shared" si="4"/>
        <v>1820</v>
      </c>
      <c r="B313" s="32">
        <f t="shared" si="5"/>
        <v>3.030625</v>
      </c>
      <c r="C313" s="29">
        <v>24.245</v>
      </c>
    </row>
    <row r="314" spans="1:3" ht="12.75">
      <c r="A314" s="35">
        <f t="shared" si="4"/>
        <v>1821</v>
      </c>
      <c r="B314" s="32">
        <f t="shared" si="5"/>
        <v>3.030625</v>
      </c>
      <c r="C314" s="29">
        <v>24.245</v>
      </c>
    </row>
    <row r="315" spans="1:3" ht="12.75">
      <c r="A315" s="35">
        <f t="shared" si="4"/>
        <v>1822</v>
      </c>
      <c r="B315" s="32">
        <f t="shared" si="5"/>
        <v>3.030625</v>
      </c>
      <c r="C315" s="29">
        <v>24.245</v>
      </c>
    </row>
    <row r="316" spans="1:3" ht="12.75">
      <c r="A316" s="35">
        <f t="shared" si="4"/>
        <v>1823</v>
      </c>
      <c r="B316" s="32">
        <f t="shared" si="5"/>
        <v>3.030625</v>
      </c>
      <c r="C316" s="29">
        <v>24.245</v>
      </c>
    </row>
    <row r="317" spans="1:3" ht="12.75">
      <c r="A317" s="35">
        <f t="shared" si="4"/>
        <v>1824</v>
      </c>
      <c r="B317" s="32">
        <f t="shared" si="5"/>
        <v>3.030625</v>
      </c>
      <c r="C317" s="29">
        <v>24.245</v>
      </c>
    </row>
    <row r="318" spans="1:3" ht="12.75">
      <c r="A318" s="35">
        <f t="shared" si="4"/>
        <v>1825</v>
      </c>
      <c r="B318" s="32">
        <f t="shared" si="5"/>
        <v>3.030625</v>
      </c>
      <c r="C318" s="29">
        <v>24.245</v>
      </c>
    </row>
    <row r="319" ht="12.75">
      <c r="A319" s="35">
        <f t="shared" si="4"/>
        <v>1826</v>
      </c>
    </row>
    <row r="320" ht="12.75">
      <c r="A320" s="35">
        <f t="shared" si="4"/>
        <v>1827</v>
      </c>
    </row>
    <row r="321" ht="12.75">
      <c r="A321" s="35">
        <f t="shared" si="4"/>
        <v>1828</v>
      </c>
    </row>
    <row r="322" ht="12.75">
      <c r="A322" s="35">
        <f t="shared" si="4"/>
        <v>1829</v>
      </c>
    </row>
    <row r="323" ht="12.75">
      <c r="A323" s="35">
        <f t="shared" si="4"/>
        <v>1830</v>
      </c>
    </row>
    <row r="324" ht="12.75">
      <c r="A324" s="35">
        <f t="shared" si="4"/>
        <v>1831</v>
      </c>
    </row>
    <row r="325" ht="12.75">
      <c r="A325" s="35">
        <f t="shared" si="4"/>
        <v>1832</v>
      </c>
    </row>
    <row r="326" ht="12.75">
      <c r="A326" s="35">
        <f t="shared" si="4"/>
        <v>1833</v>
      </c>
    </row>
    <row r="327" ht="12.75">
      <c r="A327" s="35">
        <f t="shared" si="4"/>
        <v>1834</v>
      </c>
    </row>
    <row r="328" ht="12.75">
      <c r="A328" s="35">
        <f t="shared" si="4"/>
        <v>1835</v>
      </c>
    </row>
    <row r="329" ht="12.75">
      <c r="A329" s="35">
        <f t="shared" si="4"/>
        <v>1836</v>
      </c>
    </row>
    <row r="330" ht="12.75">
      <c r="A330" s="35">
        <f t="shared" si="4"/>
        <v>1837</v>
      </c>
    </row>
    <row r="331" ht="12.75">
      <c r="A331" s="35">
        <f t="shared" si="4"/>
        <v>1838</v>
      </c>
    </row>
    <row r="332" ht="12.75">
      <c r="A332" s="35">
        <f t="shared" si="4"/>
        <v>1839</v>
      </c>
    </row>
    <row r="333" ht="12.75">
      <c r="A333" s="35">
        <f t="shared" si="4"/>
        <v>1840</v>
      </c>
    </row>
    <row r="334" ht="12.75">
      <c r="A334" s="35">
        <f t="shared" si="4"/>
        <v>1841</v>
      </c>
    </row>
    <row r="335" ht="12.75">
      <c r="A335" s="35">
        <f t="shared" si="4"/>
        <v>1842</v>
      </c>
    </row>
    <row r="336" ht="12.75">
      <c r="A336" s="35">
        <f t="shared" si="4"/>
        <v>1843</v>
      </c>
    </row>
    <row r="337" ht="12.75">
      <c r="A337" s="35">
        <f t="shared" si="4"/>
        <v>1844</v>
      </c>
    </row>
    <row r="338" ht="12.75">
      <c r="A338" s="35">
        <f t="shared" si="4"/>
        <v>1845</v>
      </c>
    </row>
    <row r="339" ht="12.75">
      <c r="A339" s="35">
        <f t="shared" si="4"/>
        <v>1846</v>
      </c>
    </row>
    <row r="340" ht="12.75">
      <c r="A340" s="35">
        <f t="shared" si="4"/>
        <v>1847</v>
      </c>
    </row>
    <row r="341" ht="12.75">
      <c r="A341" s="35">
        <f t="shared" si="4"/>
        <v>1848</v>
      </c>
    </row>
    <row r="342" ht="12.75">
      <c r="A342" s="35">
        <f t="shared" si="4"/>
        <v>1849</v>
      </c>
    </row>
    <row r="343" ht="12.75">
      <c r="A343" s="35">
        <f t="shared" si="4"/>
        <v>1850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8"/>
  <sheetViews>
    <sheetView showZeros="0" workbookViewId="0" topLeftCell="A1">
      <selection activeCell="C51" sqref="C51"/>
    </sheetView>
  </sheetViews>
  <sheetFormatPr defaultColWidth="12" defaultRowHeight="12.75"/>
  <cols>
    <col min="1" max="1" width="21.83203125" style="43" customWidth="1"/>
    <col min="2" max="8" width="11.83203125" style="41" customWidth="1"/>
    <col min="9" max="9" width="16.83203125" style="41" customWidth="1"/>
    <col min="10" max="10" width="5.83203125" style="42" customWidth="1"/>
    <col min="11" max="17" width="11.83203125" style="43" customWidth="1"/>
    <col min="18" max="18" width="17" style="43" customWidth="1"/>
    <col min="19" max="19" width="5.66015625" style="43" customWidth="1"/>
    <col min="20" max="27" width="14.83203125" style="43" customWidth="1"/>
    <col min="28" max="44" width="11.83203125" style="43" customWidth="1"/>
    <col min="45" max="16384" width="9" style="43" customWidth="1"/>
  </cols>
  <sheetData>
    <row r="1" spans="1:3" ht="13.5">
      <c r="A1" s="37" t="s">
        <v>47</v>
      </c>
      <c r="B1" s="38"/>
      <c r="C1" s="36" t="s">
        <v>26</v>
      </c>
    </row>
    <row r="2" spans="1:2" ht="12.75">
      <c r="A2" s="39" t="s">
        <v>46</v>
      </c>
      <c r="B2" s="40"/>
    </row>
    <row r="3" spans="1:2" ht="12.75">
      <c r="A3" s="37" t="s">
        <v>5</v>
      </c>
      <c r="B3" s="38"/>
    </row>
    <row r="4" spans="1:4" ht="12.75">
      <c r="A4" s="39" t="s">
        <v>6</v>
      </c>
      <c r="B4" s="40"/>
      <c r="D4" s="44"/>
    </row>
    <row r="5" spans="1:4" ht="12.75">
      <c r="A5" s="56"/>
      <c r="B5" s="56"/>
      <c r="D5" s="44"/>
    </row>
    <row r="6" spans="1:27" ht="12.75">
      <c r="A6" s="56"/>
      <c r="B6" s="64" t="s">
        <v>12</v>
      </c>
      <c r="C6" s="65"/>
      <c r="D6" s="66"/>
      <c r="E6" s="65"/>
      <c r="F6" s="65"/>
      <c r="G6" s="65"/>
      <c r="H6" s="65"/>
      <c r="I6" s="67"/>
      <c r="K6" s="64" t="s">
        <v>20</v>
      </c>
      <c r="L6" s="68"/>
      <c r="M6" s="68"/>
      <c r="N6" s="68"/>
      <c r="O6" s="68"/>
      <c r="P6" s="68"/>
      <c r="Q6" s="68"/>
      <c r="R6" s="69"/>
      <c r="T6" s="64" t="s">
        <v>25</v>
      </c>
      <c r="U6" s="68"/>
      <c r="V6" s="68"/>
      <c r="W6" s="68"/>
      <c r="X6" s="68"/>
      <c r="Y6" s="68"/>
      <c r="Z6" s="68"/>
      <c r="AA6" s="69"/>
    </row>
    <row r="7" spans="1:27" s="54" customFormat="1" ht="12.75">
      <c r="A7" s="54" t="s">
        <v>8</v>
      </c>
      <c r="B7" s="54" t="s">
        <v>41</v>
      </c>
      <c r="C7" s="48" t="s">
        <v>13</v>
      </c>
      <c r="D7" s="48" t="s">
        <v>15</v>
      </c>
      <c r="E7" s="48" t="s">
        <v>44</v>
      </c>
      <c r="F7" s="48" t="s">
        <v>42</v>
      </c>
      <c r="G7" s="48" t="s">
        <v>43</v>
      </c>
      <c r="H7" s="48" t="s">
        <v>16</v>
      </c>
      <c r="I7" s="48" t="s">
        <v>17</v>
      </c>
      <c r="J7" s="61"/>
      <c r="K7" s="54" t="s">
        <v>41</v>
      </c>
      <c r="L7" s="48" t="s">
        <v>13</v>
      </c>
      <c r="M7" s="48" t="s">
        <v>15</v>
      </c>
      <c r="N7" s="48" t="s">
        <v>44</v>
      </c>
      <c r="O7" s="48" t="s">
        <v>42</v>
      </c>
      <c r="P7" s="48" t="s">
        <v>43</v>
      </c>
      <c r="Q7" s="48" t="s">
        <v>16</v>
      </c>
      <c r="R7" s="48" t="s">
        <v>17</v>
      </c>
      <c r="T7" s="54" t="s">
        <v>41</v>
      </c>
      <c r="U7" s="48" t="s">
        <v>13</v>
      </c>
      <c r="V7" s="48" t="s">
        <v>15</v>
      </c>
      <c r="W7" s="48" t="s">
        <v>44</v>
      </c>
      <c r="X7" s="48" t="s">
        <v>42</v>
      </c>
      <c r="Y7" s="48" t="s">
        <v>43</v>
      </c>
      <c r="Z7" s="48" t="s">
        <v>16</v>
      </c>
      <c r="AA7" s="48" t="s">
        <v>17</v>
      </c>
    </row>
    <row r="8" spans="1:34" s="54" customFormat="1" ht="12.75">
      <c r="A8" s="55" t="s">
        <v>9</v>
      </c>
      <c r="B8" s="54" t="s">
        <v>7</v>
      </c>
      <c r="C8" s="54" t="s">
        <v>14</v>
      </c>
      <c r="D8" s="54" t="s">
        <v>14</v>
      </c>
      <c r="E8" s="54" t="s">
        <v>14</v>
      </c>
      <c r="F8" s="54" t="s">
        <v>14</v>
      </c>
      <c r="G8" s="54" t="s">
        <v>14</v>
      </c>
      <c r="H8" s="54" t="s">
        <v>18</v>
      </c>
      <c r="I8" s="54" t="s">
        <v>19</v>
      </c>
      <c r="K8" s="54" t="s">
        <v>21</v>
      </c>
      <c r="L8" s="54" t="s">
        <v>21</v>
      </c>
      <c r="M8" s="54" t="s">
        <v>21</v>
      </c>
      <c r="N8" s="54" t="s">
        <v>21</v>
      </c>
      <c r="O8" s="54" t="s">
        <v>21</v>
      </c>
      <c r="P8" s="54" t="s">
        <v>21</v>
      </c>
      <c r="Q8" s="54" t="s">
        <v>23</v>
      </c>
      <c r="R8" s="54" t="s">
        <v>19</v>
      </c>
      <c r="S8" s="48"/>
      <c r="T8" s="54" t="s">
        <v>21</v>
      </c>
      <c r="U8" s="54" t="s">
        <v>21</v>
      </c>
      <c r="V8" s="54" t="s">
        <v>21</v>
      </c>
      <c r="W8" s="54" t="s">
        <v>21</v>
      </c>
      <c r="X8" s="54" t="s">
        <v>21</v>
      </c>
      <c r="Y8" s="54" t="s">
        <v>21</v>
      </c>
      <c r="Z8" s="54" t="s">
        <v>23</v>
      </c>
      <c r="AA8" s="54" t="s">
        <v>19</v>
      </c>
      <c r="AB8" s="48"/>
      <c r="AC8" s="48"/>
      <c r="AD8" s="48"/>
      <c r="AE8" s="48"/>
      <c r="AF8" s="48"/>
      <c r="AG8" s="48"/>
      <c r="AH8" s="48"/>
    </row>
    <row r="9" spans="1:34" s="62" customFormat="1" ht="12.75">
      <c r="A9" s="54" t="s">
        <v>10</v>
      </c>
      <c r="B9" s="54" t="s">
        <v>11</v>
      </c>
      <c r="C9" s="54" t="s">
        <v>11</v>
      </c>
      <c r="D9" s="54" t="s">
        <v>11</v>
      </c>
      <c r="E9" s="54" t="s">
        <v>11</v>
      </c>
      <c r="F9" s="54" t="s">
        <v>11</v>
      </c>
      <c r="G9" s="54" t="s">
        <v>11</v>
      </c>
      <c r="H9" s="54" t="s">
        <v>11</v>
      </c>
      <c r="I9" s="54" t="s">
        <v>11</v>
      </c>
      <c r="K9" s="54" t="s">
        <v>11</v>
      </c>
      <c r="L9" s="54" t="s">
        <v>11</v>
      </c>
      <c r="M9" s="54" t="s">
        <v>11</v>
      </c>
      <c r="N9" s="54" t="s">
        <v>11</v>
      </c>
      <c r="O9" s="54" t="s">
        <v>11</v>
      </c>
      <c r="P9" s="54" t="s">
        <v>11</v>
      </c>
      <c r="Q9" s="54" t="s">
        <v>11</v>
      </c>
      <c r="R9" s="54" t="s">
        <v>11</v>
      </c>
      <c r="S9" s="63"/>
      <c r="T9" s="63" t="s">
        <v>24</v>
      </c>
      <c r="U9" s="63" t="s">
        <v>24</v>
      </c>
      <c r="V9" s="63" t="s">
        <v>24</v>
      </c>
      <c r="W9" s="63" t="s">
        <v>24</v>
      </c>
      <c r="X9" s="63" t="s">
        <v>24</v>
      </c>
      <c r="Y9" s="63" t="s">
        <v>24</v>
      </c>
      <c r="Z9" s="63" t="s">
        <v>24</v>
      </c>
      <c r="AA9" s="63" t="s">
        <v>24</v>
      </c>
      <c r="AB9" s="63"/>
      <c r="AC9" s="63"/>
      <c r="AD9" s="63"/>
      <c r="AE9" s="63"/>
      <c r="AF9" s="63"/>
      <c r="AG9" s="63"/>
      <c r="AH9" s="63"/>
    </row>
    <row r="10" spans="1:34" ht="12.75">
      <c r="A10" s="46">
        <v>1775</v>
      </c>
      <c r="B10" s="57"/>
      <c r="C10" s="57"/>
      <c r="D10" s="57"/>
      <c r="E10" s="57">
        <v>12</v>
      </c>
      <c r="F10" s="57">
        <v>44</v>
      </c>
      <c r="G10" s="57"/>
      <c r="H10" s="57">
        <v>15.5</v>
      </c>
      <c r="I10" s="57"/>
      <c r="J10" s="46"/>
      <c r="K10" s="48">
        <f>+B10/'Sources, notes'!C$39</f>
        <v>0</v>
      </c>
      <c r="L10" s="48">
        <f>+C10/'Sources, notes'!$C$33</f>
        <v>0</v>
      </c>
      <c r="M10" s="48">
        <f>+D10/'Sources, notes'!$C$33</f>
        <v>0</v>
      </c>
      <c r="N10" s="48">
        <f>+E10/'Sources, notes'!$C$33</f>
        <v>1.056338028169014</v>
      </c>
      <c r="O10" s="48">
        <f>+F10/'Sources, notes'!$C$33</f>
        <v>3.873239436619718</v>
      </c>
      <c r="P10" s="48">
        <f>+G10/'Sources, notes'!$C$33</f>
        <v>0</v>
      </c>
      <c r="Q10" s="48">
        <f>+H10/'Sources, notes'!C$37</f>
        <v>0.21830985915492956</v>
      </c>
      <c r="R10" s="48">
        <f>+I10</f>
        <v>0</v>
      </c>
      <c r="S10" s="41"/>
      <c r="T10" s="48">
        <f>+K10*'Sources, notes'!$B268</f>
        <v>0</v>
      </c>
      <c r="U10" s="48">
        <f>+L10*'Sources, notes'!$B268</f>
        <v>0</v>
      </c>
      <c r="V10" s="48">
        <f>+M10*'Sources, notes'!$B268</f>
        <v>0</v>
      </c>
      <c r="W10" s="48">
        <f>+N10*'Sources, notes'!$B268</f>
        <v>3.2261883802816897</v>
      </c>
      <c r="X10" s="48">
        <f>+O10*'Sources, notes'!$B268</f>
        <v>11.829357394366196</v>
      </c>
      <c r="Y10" s="48">
        <f>+P10*'Sources, notes'!$B268</f>
        <v>0</v>
      </c>
      <c r="Z10" s="48">
        <f>+Q10*'Sources, notes'!$B268</f>
        <v>0.6667455985915492</v>
      </c>
      <c r="AA10" s="48">
        <f>+R10*'Sources, notes'!$B268</f>
        <v>0</v>
      </c>
      <c r="AB10" s="47"/>
      <c r="AC10" s="47"/>
      <c r="AD10" s="47"/>
      <c r="AE10" s="47"/>
      <c r="AF10" s="47"/>
      <c r="AG10" s="47"/>
      <c r="AH10" s="47"/>
    </row>
    <row r="11" spans="1:34" ht="12.75">
      <c r="A11" s="46">
        <v>1776</v>
      </c>
      <c r="B11" s="57">
        <v>16</v>
      </c>
      <c r="C11" s="57">
        <v>27</v>
      </c>
      <c r="D11" s="57">
        <v>19</v>
      </c>
      <c r="E11" s="57">
        <v>12</v>
      </c>
      <c r="F11" s="57">
        <v>53</v>
      </c>
      <c r="G11" s="57">
        <v>31</v>
      </c>
      <c r="H11" s="57">
        <v>14.3</v>
      </c>
      <c r="I11" s="57">
        <v>32</v>
      </c>
      <c r="J11" s="46"/>
      <c r="K11" s="48">
        <f>+B11/'Sources, notes'!C$39</f>
        <v>0.15649452269170577</v>
      </c>
      <c r="L11" s="48">
        <f>+C11/'Sources, notes'!$C$33</f>
        <v>2.3767605633802815</v>
      </c>
      <c r="M11" s="48">
        <f>+D11/'Sources, notes'!$C$33</f>
        <v>1.6725352112676055</v>
      </c>
      <c r="N11" s="48">
        <f>+E11/'Sources, notes'!$C$33</f>
        <v>1.056338028169014</v>
      </c>
      <c r="O11" s="48">
        <f>+F11/'Sources, notes'!$C$33</f>
        <v>4.665492957746478</v>
      </c>
      <c r="P11" s="48">
        <f>+G11/'Sources, notes'!$C$33</f>
        <v>2.7288732394366195</v>
      </c>
      <c r="Q11" s="48">
        <f>+H11/'Sources, notes'!C$37</f>
        <v>0.20140845070422536</v>
      </c>
      <c r="R11" s="48">
        <f aca="true" t="shared" si="0" ref="R11:R47">+I11</f>
        <v>32</v>
      </c>
      <c r="S11" s="41"/>
      <c r="T11" s="48">
        <f>+K11*'Sources, notes'!$B269</f>
        <v>0.4779538341158059</v>
      </c>
      <c r="U11" s="48">
        <f>+L11*'Sources, notes'!$B269</f>
        <v>7.258923855633802</v>
      </c>
      <c r="V11" s="48">
        <f>+M11*'Sources, notes'!$B269</f>
        <v>5.1081316021126755</v>
      </c>
      <c r="W11" s="48">
        <f>+N11*'Sources, notes'!$B269</f>
        <v>3.2261883802816897</v>
      </c>
      <c r="X11" s="48">
        <f>+O11*'Sources, notes'!$B269</f>
        <v>14.248998679577463</v>
      </c>
      <c r="Y11" s="48">
        <f>+P11*'Sources, notes'!$B269</f>
        <v>8.334319982394366</v>
      </c>
      <c r="Z11" s="48">
        <f>+Q11*'Sources, notes'!$B269</f>
        <v>0.6151265845070423</v>
      </c>
      <c r="AA11" s="48">
        <f>+R11*'Sources, notes'!$B269</f>
        <v>97.732</v>
      </c>
      <c r="AB11" s="47"/>
      <c r="AC11" s="47"/>
      <c r="AD11" s="47"/>
      <c r="AE11" s="47"/>
      <c r="AF11" s="47"/>
      <c r="AG11" s="47"/>
      <c r="AH11" s="47"/>
    </row>
    <row r="12" spans="1:34" ht="12.75">
      <c r="A12" s="46">
        <v>1777</v>
      </c>
      <c r="B12" s="57">
        <v>29</v>
      </c>
      <c r="C12" s="57">
        <v>24</v>
      </c>
      <c r="D12" s="57"/>
      <c r="E12" s="57">
        <v>15</v>
      </c>
      <c r="F12" s="57">
        <v>57</v>
      </c>
      <c r="G12" s="57"/>
      <c r="H12" s="57">
        <v>12.2</v>
      </c>
      <c r="I12" s="57"/>
      <c r="J12" s="46"/>
      <c r="K12" s="48">
        <f>+B12/'Sources, notes'!C$39</f>
        <v>0.28364632237871673</v>
      </c>
      <c r="L12" s="48">
        <f>+C12/'Sources, notes'!$C$33</f>
        <v>2.112676056338028</v>
      </c>
      <c r="M12" s="48">
        <f>+D12/'Sources, notes'!$C$33</f>
        <v>0</v>
      </c>
      <c r="N12" s="48">
        <f>+E12/'Sources, notes'!$C$33</f>
        <v>1.3204225352112675</v>
      </c>
      <c r="O12" s="48">
        <f>+F12/'Sources, notes'!$C$33</f>
        <v>5.017605633802816</v>
      </c>
      <c r="P12" s="48">
        <f>+G12/'Sources, notes'!$C$33</f>
        <v>0</v>
      </c>
      <c r="Q12" s="48">
        <f>+H12/'Sources, notes'!C$37</f>
        <v>0.17183098591549295</v>
      </c>
      <c r="R12" s="48">
        <f t="shared" si="0"/>
        <v>0</v>
      </c>
      <c r="S12" s="41"/>
      <c r="T12" s="48">
        <f>+K12*'Sources, notes'!$B270</f>
        <v>0.8662913243348982</v>
      </c>
      <c r="U12" s="48">
        <f>+L12*'Sources, notes'!$B270</f>
        <v>6.4523767605633795</v>
      </c>
      <c r="V12" s="48">
        <f>+M12*'Sources, notes'!$B270</f>
        <v>0</v>
      </c>
      <c r="W12" s="48">
        <f>+N12*'Sources, notes'!$B270</f>
        <v>4.032735475352112</v>
      </c>
      <c r="X12" s="48">
        <f>+O12*'Sources, notes'!$B270</f>
        <v>15.324394806338026</v>
      </c>
      <c r="Y12" s="48">
        <f>+P12*'Sources, notes'!$B270</f>
        <v>0</v>
      </c>
      <c r="Z12" s="48">
        <f>+Q12*'Sources, notes'!$B270</f>
        <v>0.524793309859155</v>
      </c>
      <c r="AA12" s="48">
        <f>+R12*'Sources, notes'!$B270</f>
        <v>0</v>
      </c>
      <c r="AB12" s="47"/>
      <c r="AC12" s="47"/>
      <c r="AD12" s="47"/>
      <c r="AE12" s="47"/>
      <c r="AF12" s="47"/>
      <c r="AG12" s="47"/>
      <c r="AH12" s="47"/>
    </row>
    <row r="13" spans="1:34" ht="12.75">
      <c r="A13" s="46">
        <v>1778</v>
      </c>
      <c r="B13" s="57">
        <v>27</v>
      </c>
      <c r="C13" s="57">
        <v>17</v>
      </c>
      <c r="D13" s="57"/>
      <c r="E13" s="57">
        <v>15</v>
      </c>
      <c r="F13" s="57">
        <v>68</v>
      </c>
      <c r="G13" s="57">
        <v>27</v>
      </c>
      <c r="H13" s="57">
        <v>14.9</v>
      </c>
      <c r="I13" s="57">
        <v>28</v>
      </c>
      <c r="J13" s="46"/>
      <c r="K13" s="48">
        <f>+B13/'Sources, notes'!C$39</f>
        <v>0.2640845070422535</v>
      </c>
      <c r="L13" s="48">
        <f>+C13/'Sources, notes'!$C$33</f>
        <v>1.4964788732394365</v>
      </c>
      <c r="M13" s="48">
        <f>+D13/'Sources, notes'!$C$33</f>
        <v>0</v>
      </c>
      <c r="N13" s="48">
        <f>+E13/'Sources, notes'!$C$33</f>
        <v>1.3204225352112675</v>
      </c>
      <c r="O13" s="48">
        <f>+F13/'Sources, notes'!$C$33</f>
        <v>5.985915492957746</v>
      </c>
      <c r="P13" s="48">
        <f>+G13/'Sources, notes'!$C$33</f>
        <v>2.3767605633802815</v>
      </c>
      <c r="Q13" s="48">
        <f>+H13/'Sources, notes'!C$37</f>
        <v>0.20985915492957746</v>
      </c>
      <c r="R13" s="48">
        <f t="shared" si="0"/>
        <v>28</v>
      </c>
      <c r="S13" s="41"/>
      <c r="T13" s="48">
        <f>+K13*'Sources, notes'!$B271</f>
        <v>0.8065470950704224</v>
      </c>
      <c r="U13" s="48">
        <f>+L13*'Sources, notes'!$B271</f>
        <v>4.570433538732394</v>
      </c>
      <c r="V13" s="48">
        <f>+M13*'Sources, notes'!$B271</f>
        <v>0</v>
      </c>
      <c r="W13" s="48">
        <f>+N13*'Sources, notes'!$B271</f>
        <v>4.032735475352112</v>
      </c>
      <c r="X13" s="48">
        <f>+O13*'Sources, notes'!$B271</f>
        <v>18.281734154929577</v>
      </c>
      <c r="Y13" s="48">
        <f>+P13*'Sources, notes'!$B271</f>
        <v>7.258923855633802</v>
      </c>
      <c r="Z13" s="48">
        <f>+Q13*'Sources, notes'!$B271</f>
        <v>0.6409360915492958</v>
      </c>
      <c r="AA13" s="48">
        <f>+R13*'Sources, notes'!$B271</f>
        <v>85.5155</v>
      </c>
      <c r="AB13" s="47"/>
      <c r="AC13" s="47"/>
      <c r="AD13" s="47"/>
      <c r="AE13" s="47"/>
      <c r="AF13" s="47"/>
      <c r="AG13" s="47"/>
      <c r="AH13" s="47"/>
    </row>
    <row r="14" spans="1:34" ht="12.75">
      <c r="A14" s="46">
        <v>1779</v>
      </c>
      <c r="B14" s="57">
        <v>28</v>
      </c>
      <c r="C14" s="57">
        <v>18</v>
      </c>
      <c r="D14" s="57">
        <v>18</v>
      </c>
      <c r="E14" s="57">
        <v>16</v>
      </c>
      <c r="F14" s="57">
        <v>45</v>
      </c>
      <c r="G14" s="57">
        <v>36</v>
      </c>
      <c r="H14" s="57">
        <v>15</v>
      </c>
      <c r="I14" s="57"/>
      <c r="J14" s="46"/>
      <c r="K14" s="48">
        <f>+B14/'Sources, notes'!C$39</f>
        <v>0.2738654147104851</v>
      </c>
      <c r="L14" s="48">
        <f>+C14/'Sources, notes'!$C$33</f>
        <v>1.584507042253521</v>
      </c>
      <c r="M14" s="48">
        <f>+D14/'Sources, notes'!$C$33</f>
        <v>1.584507042253521</v>
      </c>
      <c r="N14" s="48">
        <f>+E14/'Sources, notes'!$C$33</f>
        <v>1.408450704225352</v>
      </c>
      <c r="O14" s="48">
        <f>+F14/'Sources, notes'!$C$33</f>
        <v>3.9612676056338025</v>
      </c>
      <c r="P14" s="48">
        <f>+G14/'Sources, notes'!$C$33</f>
        <v>3.169014084507042</v>
      </c>
      <c r="Q14" s="48">
        <f>+H14/'Sources, notes'!C$37</f>
        <v>0.2112676056338028</v>
      </c>
      <c r="R14" s="48">
        <f t="shared" si="0"/>
        <v>0</v>
      </c>
      <c r="S14" s="41"/>
      <c r="T14" s="48">
        <f>+K14*'Sources, notes'!$B272</f>
        <v>0.8364192097026603</v>
      </c>
      <c r="U14" s="48">
        <f>+L14*'Sources, notes'!$B272</f>
        <v>4.839282570422535</v>
      </c>
      <c r="V14" s="48">
        <f>+M14*'Sources, notes'!$B272</f>
        <v>4.839282570422535</v>
      </c>
      <c r="W14" s="48">
        <f>+N14*'Sources, notes'!$B272</f>
        <v>4.301584507042254</v>
      </c>
      <c r="X14" s="48">
        <f>+O14*'Sources, notes'!$B272</f>
        <v>12.098206426056336</v>
      </c>
      <c r="Y14" s="48">
        <f>+P14*'Sources, notes'!$B272</f>
        <v>9.67856514084507</v>
      </c>
      <c r="Z14" s="48">
        <f>+Q14*'Sources, notes'!$B272</f>
        <v>0.645237676056338</v>
      </c>
      <c r="AA14" s="48">
        <f>+R14*'Sources, notes'!$B272</f>
        <v>0</v>
      </c>
      <c r="AB14" s="47"/>
      <c r="AC14" s="47"/>
      <c r="AD14" s="47"/>
      <c r="AE14" s="47"/>
      <c r="AF14" s="47"/>
      <c r="AG14" s="47"/>
      <c r="AH14" s="47"/>
    </row>
    <row r="15" spans="1:34" ht="12.75">
      <c r="A15" s="46">
        <v>1780</v>
      </c>
      <c r="B15" s="57"/>
      <c r="C15" s="57"/>
      <c r="D15" s="57"/>
      <c r="E15" s="57"/>
      <c r="F15" s="57">
        <v>63</v>
      </c>
      <c r="G15" s="57">
        <v>40</v>
      </c>
      <c r="H15" s="57">
        <v>16</v>
      </c>
      <c r="I15" s="57"/>
      <c r="J15" s="46"/>
      <c r="K15" s="48">
        <f>+B15/'Sources, notes'!C$39</f>
        <v>0</v>
      </c>
      <c r="L15" s="48">
        <f>+C15/'Sources, notes'!$C$33</f>
        <v>0</v>
      </c>
      <c r="M15" s="48">
        <f>+D15/'Sources, notes'!$C$33</f>
        <v>0</v>
      </c>
      <c r="N15" s="48">
        <f>+E15/'Sources, notes'!$C$33</f>
        <v>0</v>
      </c>
      <c r="O15" s="48">
        <f>+F15/'Sources, notes'!$C$33</f>
        <v>5.545774647887323</v>
      </c>
      <c r="P15" s="48">
        <f>+G15/'Sources, notes'!$C$33</f>
        <v>3.52112676056338</v>
      </c>
      <c r="Q15" s="48">
        <f>+H15/'Sources, notes'!C$37</f>
        <v>0.22535211267605634</v>
      </c>
      <c r="R15" s="48">
        <f t="shared" si="0"/>
        <v>0</v>
      </c>
      <c r="S15" s="41"/>
      <c r="T15" s="48">
        <f>+K15*'Sources, notes'!$B273</f>
        <v>0</v>
      </c>
      <c r="U15" s="48">
        <f>+L15*'Sources, notes'!$B273</f>
        <v>0</v>
      </c>
      <c r="V15" s="48">
        <f>+M15*'Sources, notes'!$B273</f>
        <v>0</v>
      </c>
      <c r="W15" s="48">
        <f>+N15*'Sources, notes'!$B273</f>
        <v>0</v>
      </c>
      <c r="X15" s="48">
        <f>+O15*'Sources, notes'!$B273</f>
        <v>16.93748899647887</v>
      </c>
      <c r="Y15" s="48">
        <f>+P15*'Sources, notes'!$B273</f>
        <v>10.753961267605632</v>
      </c>
      <c r="Z15" s="48">
        <f>+Q15*'Sources, notes'!$B273</f>
        <v>0.6882535211267605</v>
      </c>
      <c r="AA15" s="48">
        <f>+R15*'Sources, notes'!$B273</f>
        <v>0</v>
      </c>
      <c r="AB15" s="47"/>
      <c r="AC15" s="47"/>
      <c r="AD15" s="47"/>
      <c r="AE15" s="47"/>
      <c r="AF15" s="47"/>
      <c r="AG15" s="47"/>
      <c r="AH15" s="47"/>
    </row>
    <row r="16" spans="1:34" ht="12.75">
      <c r="A16" s="46">
        <v>1781</v>
      </c>
      <c r="B16" s="57">
        <v>40</v>
      </c>
      <c r="C16" s="57">
        <v>25</v>
      </c>
      <c r="D16" s="57">
        <v>27</v>
      </c>
      <c r="E16" s="57"/>
      <c r="F16" s="57"/>
      <c r="G16" s="57">
        <v>36</v>
      </c>
      <c r="H16" s="57">
        <v>15</v>
      </c>
      <c r="I16" s="57"/>
      <c r="J16" s="46"/>
      <c r="K16" s="48">
        <f>+B16/'Sources, notes'!C$39</f>
        <v>0.39123630672926446</v>
      </c>
      <c r="L16" s="48">
        <f>+C16/'Sources, notes'!$C$33</f>
        <v>2.2007042253521125</v>
      </c>
      <c r="M16" s="48">
        <f>+D16/'Sources, notes'!$C$33</f>
        <v>2.3767605633802815</v>
      </c>
      <c r="N16" s="48">
        <f>+E16/'Sources, notes'!$C$33</f>
        <v>0</v>
      </c>
      <c r="O16" s="48">
        <f>+F16/'Sources, notes'!$C$33</f>
        <v>0</v>
      </c>
      <c r="P16" s="48">
        <f>+G16/'Sources, notes'!$C$33</f>
        <v>3.169014084507042</v>
      </c>
      <c r="Q16" s="48">
        <f>+H16/'Sources, notes'!C$37</f>
        <v>0.2112676056338028</v>
      </c>
      <c r="R16" s="48">
        <f t="shared" si="0"/>
        <v>0</v>
      </c>
      <c r="S16" s="41"/>
      <c r="T16" s="48">
        <f>+K16*'Sources, notes'!$B274</f>
        <v>1.194884585289515</v>
      </c>
      <c r="U16" s="48">
        <f>+L16*'Sources, notes'!$B274</f>
        <v>6.721225792253521</v>
      </c>
      <c r="V16" s="48">
        <f>+M16*'Sources, notes'!$B274</f>
        <v>7.258923855633802</v>
      </c>
      <c r="W16" s="48">
        <f>+N16*'Sources, notes'!$B274</f>
        <v>0</v>
      </c>
      <c r="X16" s="48">
        <f>+O16*'Sources, notes'!$B274</f>
        <v>0</v>
      </c>
      <c r="Y16" s="48">
        <f>+P16*'Sources, notes'!$B274</f>
        <v>9.67856514084507</v>
      </c>
      <c r="Z16" s="48">
        <f>+Q16*'Sources, notes'!$B274</f>
        <v>0.645237676056338</v>
      </c>
      <c r="AA16" s="48">
        <f>+R16*'Sources, notes'!$B274</f>
        <v>0</v>
      </c>
      <c r="AB16" s="47"/>
      <c r="AC16" s="47"/>
      <c r="AD16" s="47"/>
      <c r="AE16" s="47"/>
      <c r="AF16" s="47"/>
      <c r="AG16" s="47"/>
      <c r="AH16" s="47"/>
    </row>
    <row r="17" spans="1:34" ht="12.75">
      <c r="A17" s="46">
        <v>1782</v>
      </c>
      <c r="B17" s="57"/>
      <c r="C17" s="57">
        <v>25</v>
      </c>
      <c r="D17" s="57">
        <v>21</v>
      </c>
      <c r="E17" s="57">
        <v>22</v>
      </c>
      <c r="F17" s="57">
        <v>56</v>
      </c>
      <c r="G17" s="57"/>
      <c r="H17" s="57">
        <v>14.9</v>
      </c>
      <c r="I17" s="57"/>
      <c r="J17" s="46"/>
      <c r="K17" s="48">
        <f>+B17/'Sources, notes'!C$39</f>
        <v>0</v>
      </c>
      <c r="L17" s="48">
        <f>+C17/'Sources, notes'!$C$33</f>
        <v>2.2007042253521125</v>
      </c>
      <c r="M17" s="48">
        <f>+D17/'Sources, notes'!$C$33</f>
        <v>1.8485915492957745</v>
      </c>
      <c r="N17" s="48">
        <f>+E17/'Sources, notes'!$C$33</f>
        <v>1.936619718309859</v>
      </c>
      <c r="O17" s="48">
        <f>+F17/'Sources, notes'!$C$33</f>
        <v>4.929577464788732</v>
      </c>
      <c r="P17" s="48">
        <f>+G17/'Sources, notes'!$C$33</f>
        <v>0</v>
      </c>
      <c r="Q17" s="48">
        <f>+H17/'Sources, notes'!C$37</f>
        <v>0.20985915492957746</v>
      </c>
      <c r="R17" s="48">
        <f t="shared" si="0"/>
        <v>0</v>
      </c>
      <c r="S17" s="41"/>
      <c r="T17" s="48">
        <f>+K17*'Sources, notes'!$B275</f>
        <v>0</v>
      </c>
      <c r="U17" s="48">
        <f>+L17*'Sources, notes'!$B275</f>
        <v>6.721225792253521</v>
      </c>
      <c r="V17" s="48">
        <f>+M17*'Sources, notes'!$B275</f>
        <v>5.645829665492958</v>
      </c>
      <c r="W17" s="48">
        <f>+N17*'Sources, notes'!$B275</f>
        <v>5.914678697183098</v>
      </c>
      <c r="X17" s="48">
        <f>+O17*'Sources, notes'!$B275</f>
        <v>15.055545774647886</v>
      </c>
      <c r="Y17" s="48">
        <f>+P17*'Sources, notes'!$B275</f>
        <v>0</v>
      </c>
      <c r="Z17" s="48">
        <f>+Q17*'Sources, notes'!$B275</f>
        <v>0.6409360915492958</v>
      </c>
      <c r="AA17" s="48">
        <f>+R17*'Sources, notes'!$B275</f>
        <v>0</v>
      </c>
      <c r="AB17" s="47"/>
      <c r="AC17" s="47"/>
      <c r="AD17" s="47"/>
      <c r="AE17" s="47"/>
      <c r="AF17" s="47"/>
      <c r="AG17" s="47"/>
      <c r="AH17" s="47"/>
    </row>
    <row r="18" spans="1:34" ht="12.75">
      <c r="A18" s="46">
        <v>1783</v>
      </c>
      <c r="B18" s="57"/>
      <c r="C18" s="57">
        <v>16</v>
      </c>
      <c r="D18" s="57">
        <v>22</v>
      </c>
      <c r="E18" s="57">
        <v>22</v>
      </c>
      <c r="F18" s="57">
        <v>44</v>
      </c>
      <c r="G18" s="57">
        <v>28</v>
      </c>
      <c r="H18" s="57">
        <v>12</v>
      </c>
      <c r="I18" s="57">
        <v>24</v>
      </c>
      <c r="J18" s="46"/>
      <c r="K18" s="48">
        <f>+B18/'Sources, notes'!C$39</f>
        <v>0</v>
      </c>
      <c r="L18" s="48">
        <f>+C18/'Sources, notes'!$C$33</f>
        <v>1.408450704225352</v>
      </c>
      <c r="M18" s="48">
        <f>+D18/'Sources, notes'!$C$33</f>
        <v>1.936619718309859</v>
      </c>
      <c r="N18" s="48">
        <f>+E18/'Sources, notes'!$C$33</f>
        <v>1.936619718309859</v>
      </c>
      <c r="O18" s="48">
        <f>+F18/'Sources, notes'!$C$33</f>
        <v>3.873239436619718</v>
      </c>
      <c r="P18" s="48">
        <f>+G18/'Sources, notes'!$C$33</f>
        <v>2.464788732394366</v>
      </c>
      <c r="Q18" s="48">
        <f>+H18/'Sources, notes'!C$37</f>
        <v>0.16901408450704225</v>
      </c>
      <c r="R18" s="48">
        <f t="shared" si="0"/>
        <v>24</v>
      </c>
      <c r="S18" s="41"/>
      <c r="T18" s="48">
        <f>+K18*'Sources, notes'!$B276</f>
        <v>0</v>
      </c>
      <c r="U18" s="48">
        <f>+L18*'Sources, notes'!$B276</f>
        <v>4.301584507042254</v>
      </c>
      <c r="V18" s="48">
        <f>+M18*'Sources, notes'!$B276</f>
        <v>5.914678697183098</v>
      </c>
      <c r="W18" s="48">
        <f>+N18*'Sources, notes'!$B276</f>
        <v>5.914678697183098</v>
      </c>
      <c r="X18" s="48">
        <f>+O18*'Sources, notes'!$B276</f>
        <v>11.829357394366196</v>
      </c>
      <c r="Y18" s="48">
        <f>+P18*'Sources, notes'!$B276</f>
        <v>7.527772887323943</v>
      </c>
      <c r="Z18" s="48">
        <f>+Q18*'Sources, notes'!$B276</f>
        <v>0.5161901408450704</v>
      </c>
      <c r="AA18" s="48">
        <f>+R18*'Sources, notes'!$B276</f>
        <v>73.299</v>
      </c>
      <c r="AB18" s="47"/>
      <c r="AC18" s="47"/>
      <c r="AD18" s="47"/>
      <c r="AE18" s="47"/>
      <c r="AF18" s="47"/>
      <c r="AG18" s="47"/>
      <c r="AH18" s="47"/>
    </row>
    <row r="19" spans="1:34" ht="12.75">
      <c r="A19" s="46">
        <v>1784</v>
      </c>
      <c r="B19" s="57"/>
      <c r="C19" s="57">
        <v>24</v>
      </c>
      <c r="D19" s="57">
        <v>20</v>
      </c>
      <c r="E19" s="57">
        <v>20</v>
      </c>
      <c r="F19" s="57">
        <v>44</v>
      </c>
      <c r="G19" s="57">
        <v>28</v>
      </c>
      <c r="H19" s="57">
        <v>11.8</v>
      </c>
      <c r="I19" s="57"/>
      <c r="J19" s="46"/>
      <c r="K19" s="48">
        <f>+B19/'Sources, notes'!C$39</f>
        <v>0</v>
      </c>
      <c r="L19" s="48">
        <f>+C19/'Sources, notes'!$C$33</f>
        <v>2.112676056338028</v>
      </c>
      <c r="M19" s="48">
        <f>+D19/'Sources, notes'!$C$33</f>
        <v>1.76056338028169</v>
      </c>
      <c r="N19" s="48">
        <f>+E19/'Sources, notes'!$C$33</f>
        <v>1.76056338028169</v>
      </c>
      <c r="O19" s="48">
        <f>+F19/'Sources, notes'!$C$33</f>
        <v>3.873239436619718</v>
      </c>
      <c r="P19" s="48">
        <f>+G19/'Sources, notes'!$C$33</f>
        <v>2.464788732394366</v>
      </c>
      <c r="Q19" s="48">
        <f>+H19/'Sources, notes'!C$37</f>
        <v>0.16619718309859155</v>
      </c>
      <c r="R19" s="48">
        <f t="shared" si="0"/>
        <v>0</v>
      </c>
      <c r="S19" s="41"/>
      <c r="T19" s="48">
        <f>+K19*'Sources, notes'!$B277</f>
        <v>0</v>
      </c>
      <c r="U19" s="48">
        <f>+L19*'Sources, notes'!$B277</f>
        <v>6.4523767605633795</v>
      </c>
      <c r="V19" s="48">
        <f>+M19*'Sources, notes'!$B277</f>
        <v>5.376980633802816</v>
      </c>
      <c r="W19" s="48">
        <f>+N19*'Sources, notes'!$B277</f>
        <v>5.376980633802816</v>
      </c>
      <c r="X19" s="48">
        <f>+O19*'Sources, notes'!$B277</f>
        <v>11.829357394366196</v>
      </c>
      <c r="Y19" s="48">
        <f>+P19*'Sources, notes'!$B277</f>
        <v>7.527772887323943</v>
      </c>
      <c r="Z19" s="48">
        <f>+Q19*'Sources, notes'!$B277</f>
        <v>0.5075869718309859</v>
      </c>
      <c r="AA19" s="48">
        <f>+R19*'Sources, notes'!$B277</f>
        <v>0</v>
      </c>
      <c r="AB19" s="47"/>
      <c r="AC19" s="47"/>
      <c r="AD19" s="47"/>
      <c r="AE19" s="47"/>
      <c r="AF19" s="47"/>
      <c r="AG19" s="47"/>
      <c r="AH19" s="47"/>
    </row>
    <row r="20" spans="1:34" ht="12.75">
      <c r="A20" s="46">
        <v>1785</v>
      </c>
      <c r="B20" s="57">
        <v>40</v>
      </c>
      <c r="C20" s="57"/>
      <c r="D20" s="57">
        <v>21</v>
      </c>
      <c r="E20" s="57">
        <v>18</v>
      </c>
      <c r="F20" s="57">
        <v>40</v>
      </c>
      <c r="G20" s="57">
        <v>43</v>
      </c>
      <c r="H20" s="57">
        <v>12.5</v>
      </c>
      <c r="I20" s="57"/>
      <c r="J20" s="46"/>
      <c r="K20" s="48">
        <f>+B20/'Sources, notes'!C$39</f>
        <v>0.39123630672926446</v>
      </c>
      <c r="L20" s="48">
        <f>+C20/'Sources, notes'!$C$33</f>
        <v>0</v>
      </c>
      <c r="M20" s="48">
        <f>+D20/'Sources, notes'!$C$33</f>
        <v>1.8485915492957745</v>
      </c>
      <c r="N20" s="48">
        <f>+E20/'Sources, notes'!$C$33</f>
        <v>1.584507042253521</v>
      </c>
      <c r="O20" s="48">
        <f>+F20/'Sources, notes'!$C$33</f>
        <v>3.52112676056338</v>
      </c>
      <c r="P20" s="48">
        <f>+G20/'Sources, notes'!$C$33</f>
        <v>3.7852112676056335</v>
      </c>
      <c r="Q20" s="48">
        <f>+H20/'Sources, notes'!C$37</f>
        <v>0.176056338028169</v>
      </c>
      <c r="R20" s="48">
        <f t="shared" si="0"/>
        <v>0</v>
      </c>
      <c r="S20" s="41"/>
      <c r="T20" s="48">
        <f>+K20*'Sources, notes'!$B278</f>
        <v>1.194884585289515</v>
      </c>
      <c r="U20" s="48">
        <f>+L20*'Sources, notes'!$B278</f>
        <v>0</v>
      </c>
      <c r="V20" s="48">
        <f>+M20*'Sources, notes'!$B278</f>
        <v>5.645829665492958</v>
      </c>
      <c r="W20" s="48">
        <f>+N20*'Sources, notes'!$B278</f>
        <v>4.839282570422535</v>
      </c>
      <c r="X20" s="48">
        <f>+O20*'Sources, notes'!$B278</f>
        <v>10.753961267605632</v>
      </c>
      <c r="Y20" s="48">
        <f>+P20*'Sources, notes'!$B278</f>
        <v>11.560508362676055</v>
      </c>
      <c r="Z20" s="48">
        <f>+Q20*'Sources, notes'!$B278</f>
        <v>0.5376980633802817</v>
      </c>
      <c r="AA20" s="48">
        <f>+R20*'Sources, notes'!$B278</f>
        <v>0</v>
      </c>
      <c r="AB20" s="47"/>
      <c r="AC20" s="47"/>
      <c r="AD20" s="47"/>
      <c r="AE20" s="47"/>
      <c r="AF20" s="47"/>
      <c r="AG20" s="47"/>
      <c r="AH20" s="47"/>
    </row>
    <row r="21" spans="1:34" ht="12.75">
      <c r="A21" s="46">
        <v>1786</v>
      </c>
      <c r="B21" s="57">
        <v>40</v>
      </c>
      <c r="C21" s="57">
        <v>21</v>
      </c>
      <c r="D21" s="57">
        <v>21</v>
      </c>
      <c r="E21" s="57">
        <v>23</v>
      </c>
      <c r="F21" s="57">
        <v>48</v>
      </c>
      <c r="G21" s="57">
        <v>32</v>
      </c>
      <c r="H21" s="57">
        <v>12.7</v>
      </c>
      <c r="I21" s="57"/>
      <c r="J21" s="46"/>
      <c r="K21" s="48">
        <f>+B21/'Sources, notes'!C$39</f>
        <v>0.39123630672926446</v>
      </c>
      <c r="L21" s="48">
        <f>+C21/'Sources, notes'!$C$33</f>
        <v>1.8485915492957745</v>
      </c>
      <c r="M21" s="48">
        <f>+D21/'Sources, notes'!$C$33</f>
        <v>1.8485915492957745</v>
      </c>
      <c r="N21" s="48">
        <f>+E21/'Sources, notes'!$C$33</f>
        <v>2.0246478873239435</v>
      </c>
      <c r="O21" s="48">
        <f>+F21/'Sources, notes'!$C$33</f>
        <v>4.225352112676056</v>
      </c>
      <c r="P21" s="48">
        <f>+G21/'Sources, notes'!$C$33</f>
        <v>2.816901408450704</v>
      </c>
      <c r="Q21" s="48">
        <f>+H21/'Sources, notes'!C$37</f>
        <v>0.1788732394366197</v>
      </c>
      <c r="R21" s="48">
        <f t="shared" si="0"/>
        <v>0</v>
      </c>
      <c r="S21" s="41"/>
      <c r="T21" s="48">
        <f>+K21*'Sources, notes'!$B279</f>
        <v>1.194884585289515</v>
      </c>
      <c r="U21" s="48">
        <f>+L21*'Sources, notes'!$B279</f>
        <v>5.645829665492958</v>
      </c>
      <c r="V21" s="48">
        <f>+M21*'Sources, notes'!$B279</f>
        <v>5.645829665492958</v>
      </c>
      <c r="W21" s="48">
        <f>+N21*'Sources, notes'!$B279</f>
        <v>6.183527728873239</v>
      </c>
      <c r="X21" s="48">
        <f>+O21*'Sources, notes'!$B279</f>
        <v>12.904753521126759</v>
      </c>
      <c r="Y21" s="48">
        <f>+P21*'Sources, notes'!$B279</f>
        <v>8.603169014084507</v>
      </c>
      <c r="Z21" s="48">
        <f>+Q21*'Sources, notes'!$B279</f>
        <v>0.5463012323943661</v>
      </c>
      <c r="AA21" s="48">
        <f>+R21*'Sources, notes'!$B279</f>
        <v>0</v>
      </c>
      <c r="AB21" s="47"/>
      <c r="AC21" s="47"/>
      <c r="AD21" s="47"/>
      <c r="AE21" s="47"/>
      <c r="AF21" s="47"/>
      <c r="AG21" s="47"/>
      <c r="AH21" s="47"/>
    </row>
    <row r="22" spans="1:34" ht="12.75">
      <c r="A22" s="46">
        <v>1787</v>
      </c>
      <c r="B22" s="57"/>
      <c r="C22" s="57">
        <v>17</v>
      </c>
      <c r="D22" s="57">
        <v>17</v>
      </c>
      <c r="E22" s="57">
        <v>23</v>
      </c>
      <c r="F22" s="57">
        <v>49</v>
      </c>
      <c r="G22" s="57"/>
      <c r="H22" s="57">
        <v>13.3</v>
      </c>
      <c r="I22" s="57">
        <v>24</v>
      </c>
      <c r="J22" s="46"/>
      <c r="K22" s="48">
        <f>+B22/'Sources, notes'!C$39</f>
        <v>0</v>
      </c>
      <c r="L22" s="48">
        <f>+C22/'Sources, notes'!$C$33</f>
        <v>1.4964788732394365</v>
      </c>
      <c r="M22" s="48">
        <f>+D22/'Sources, notes'!$C$33</f>
        <v>1.4964788732394365</v>
      </c>
      <c r="N22" s="48">
        <f>+E22/'Sources, notes'!$C$33</f>
        <v>2.0246478873239435</v>
      </c>
      <c r="O22" s="48">
        <f>+F22/'Sources, notes'!$C$33</f>
        <v>4.31338028169014</v>
      </c>
      <c r="P22" s="48">
        <f>+G22/'Sources, notes'!$C$33</f>
        <v>0</v>
      </c>
      <c r="Q22" s="48">
        <f>+H22/'Sources, notes'!C$37</f>
        <v>0.18732394366197183</v>
      </c>
      <c r="R22" s="48">
        <f t="shared" si="0"/>
        <v>24</v>
      </c>
      <c r="S22" s="41"/>
      <c r="T22" s="48">
        <f>+K22*'Sources, notes'!$B280</f>
        <v>0</v>
      </c>
      <c r="U22" s="48">
        <f>+L22*'Sources, notes'!$B280</f>
        <v>4.535266285211267</v>
      </c>
      <c r="V22" s="48">
        <f>+M22*'Sources, notes'!$B280</f>
        <v>4.535266285211267</v>
      </c>
      <c r="W22" s="48">
        <f>+N22*'Sources, notes'!$B280</f>
        <v>6.135948503521127</v>
      </c>
      <c r="X22" s="48">
        <f>+O22*'Sources, notes'!$B280</f>
        <v>13.072238116197182</v>
      </c>
      <c r="Y22" s="48">
        <f>+P22*'Sources, notes'!$B280</f>
        <v>0</v>
      </c>
      <c r="Z22" s="48">
        <f>+Q22*'Sources, notes'!$B280</f>
        <v>0.5677086267605634</v>
      </c>
      <c r="AA22" s="48">
        <f>+R22*'Sources, notes'!$B280</f>
        <v>72.735</v>
      </c>
      <c r="AB22" s="47"/>
      <c r="AC22" s="47"/>
      <c r="AD22" s="47"/>
      <c r="AE22" s="47"/>
      <c r="AF22" s="47"/>
      <c r="AG22" s="47"/>
      <c r="AH22" s="47"/>
    </row>
    <row r="23" spans="1:34" ht="12.75">
      <c r="A23" s="46">
        <v>1788</v>
      </c>
      <c r="B23" s="57">
        <v>14</v>
      </c>
      <c r="C23" s="57">
        <v>20</v>
      </c>
      <c r="D23" s="57">
        <v>16</v>
      </c>
      <c r="E23" s="57">
        <v>24</v>
      </c>
      <c r="F23" s="57">
        <v>64</v>
      </c>
      <c r="G23" s="57"/>
      <c r="H23" s="57">
        <v>11.5</v>
      </c>
      <c r="I23" s="57">
        <v>24</v>
      </c>
      <c r="J23" s="46"/>
      <c r="K23" s="48">
        <f>+B23/'Sources, notes'!C$39</f>
        <v>0.13693270735524254</v>
      </c>
      <c r="L23" s="48">
        <f>+C23/'Sources, notes'!$C$33</f>
        <v>1.76056338028169</v>
      </c>
      <c r="M23" s="48">
        <f>+D23/'Sources, notes'!$C$33</f>
        <v>1.408450704225352</v>
      </c>
      <c r="N23" s="48">
        <f>+E23/'Sources, notes'!$C$33</f>
        <v>2.112676056338028</v>
      </c>
      <c r="O23" s="48">
        <f>+F23/'Sources, notes'!$C$33</f>
        <v>5.633802816901408</v>
      </c>
      <c r="P23" s="48">
        <f>+G23/'Sources, notes'!$C$33</f>
        <v>0</v>
      </c>
      <c r="Q23" s="48">
        <f>+H23/'Sources, notes'!C$37</f>
        <v>0.1619718309859155</v>
      </c>
      <c r="R23" s="48">
        <f t="shared" si="0"/>
        <v>24</v>
      </c>
      <c r="S23" s="41"/>
      <c r="T23" s="48">
        <f>+K23*'Sources, notes'!$B281</f>
        <v>0.4149916862284819</v>
      </c>
      <c r="U23" s="48">
        <f>+L23*'Sources, notes'!$B281</f>
        <v>5.335607394366197</v>
      </c>
      <c r="V23" s="48">
        <f>+M23*'Sources, notes'!$B281</f>
        <v>4.268485915492958</v>
      </c>
      <c r="W23" s="48">
        <f>+N23*'Sources, notes'!$B281</f>
        <v>6.402728873239436</v>
      </c>
      <c r="X23" s="48">
        <f>+O23*'Sources, notes'!$B281</f>
        <v>17.073943661971832</v>
      </c>
      <c r="Y23" s="48">
        <f>+P23*'Sources, notes'!$B281</f>
        <v>0</v>
      </c>
      <c r="Z23" s="48">
        <f>+Q23*'Sources, notes'!$B281</f>
        <v>0.49087588028169016</v>
      </c>
      <c r="AA23" s="48">
        <f>+R23*'Sources, notes'!$B281</f>
        <v>72.735</v>
      </c>
      <c r="AB23" s="47"/>
      <c r="AC23" s="47"/>
      <c r="AD23" s="47"/>
      <c r="AE23" s="47"/>
      <c r="AF23" s="47"/>
      <c r="AG23" s="47"/>
      <c r="AH23" s="47"/>
    </row>
    <row r="24" spans="1:34" ht="12.75">
      <c r="A24" s="46">
        <v>1789</v>
      </c>
      <c r="B24" s="57">
        <v>14.5</v>
      </c>
      <c r="C24" s="57"/>
      <c r="D24" s="57">
        <v>15</v>
      </c>
      <c r="E24" s="57">
        <v>22</v>
      </c>
      <c r="F24" s="57">
        <v>72</v>
      </c>
      <c r="G24" s="57"/>
      <c r="H24" s="57">
        <v>8.7</v>
      </c>
      <c r="I24" s="57">
        <v>20</v>
      </c>
      <c r="J24" s="46"/>
      <c r="K24" s="48">
        <f>+B24/'Sources, notes'!C$39</f>
        <v>0.14182316118935837</v>
      </c>
      <c r="L24" s="48">
        <f>+C24/'Sources, notes'!$C$33</f>
        <v>0</v>
      </c>
      <c r="M24" s="48">
        <f>+D24/'Sources, notes'!$C$33</f>
        <v>1.3204225352112675</v>
      </c>
      <c r="N24" s="48">
        <f>+E24/'Sources, notes'!$C$33</f>
        <v>1.936619718309859</v>
      </c>
      <c r="O24" s="48">
        <f>+F24/'Sources, notes'!$C$33</f>
        <v>6.338028169014084</v>
      </c>
      <c r="P24" s="48">
        <f>+G24/'Sources, notes'!$C$33</f>
        <v>0</v>
      </c>
      <c r="Q24" s="48">
        <f>+H24/'Sources, notes'!C$37</f>
        <v>0.12253521126760562</v>
      </c>
      <c r="R24" s="48">
        <f t="shared" si="0"/>
        <v>20</v>
      </c>
      <c r="S24" s="41"/>
      <c r="T24" s="48">
        <f>+K24*'Sources, notes'!$B282</f>
        <v>0.4298128178794992</v>
      </c>
      <c r="U24" s="48">
        <f>+L24*'Sources, notes'!$B282</f>
        <v>0</v>
      </c>
      <c r="V24" s="48">
        <f>+M24*'Sources, notes'!$B282</f>
        <v>4.001705545774648</v>
      </c>
      <c r="W24" s="48">
        <f>+N24*'Sources, notes'!$B282</f>
        <v>5.869168133802817</v>
      </c>
      <c r="X24" s="48">
        <f>+O24*'Sources, notes'!$B282</f>
        <v>19.208186619718308</v>
      </c>
      <c r="Y24" s="48">
        <f>+P24*'Sources, notes'!$B282</f>
        <v>0</v>
      </c>
      <c r="Z24" s="48">
        <f>+Q24*'Sources, notes'!$B282</f>
        <v>0.3713582746478873</v>
      </c>
      <c r="AA24" s="48">
        <f>+R24*'Sources, notes'!$B282</f>
        <v>60.612500000000004</v>
      </c>
      <c r="AB24" s="47"/>
      <c r="AC24" s="47"/>
      <c r="AD24" s="47"/>
      <c r="AE24" s="47"/>
      <c r="AF24" s="47"/>
      <c r="AG24" s="47"/>
      <c r="AH24" s="47"/>
    </row>
    <row r="25" spans="1:34" ht="12.75">
      <c r="A25" s="46">
        <v>1790</v>
      </c>
      <c r="B25" s="57"/>
      <c r="C25" s="57"/>
      <c r="D25" s="57">
        <v>18</v>
      </c>
      <c r="E25" s="57">
        <v>22</v>
      </c>
      <c r="F25" s="57">
        <v>48</v>
      </c>
      <c r="G25" s="57">
        <v>32</v>
      </c>
      <c r="H25" s="57">
        <v>8.5</v>
      </c>
      <c r="I25" s="57">
        <v>20</v>
      </c>
      <c r="J25" s="46"/>
      <c r="K25" s="48">
        <f>+B25/'Sources, notes'!C$39</f>
        <v>0</v>
      </c>
      <c r="L25" s="48">
        <f>+C25/'Sources, notes'!$C$33</f>
        <v>0</v>
      </c>
      <c r="M25" s="48">
        <f>+D25/'Sources, notes'!$C$33</f>
        <v>1.584507042253521</v>
      </c>
      <c r="N25" s="48">
        <f>+E25/'Sources, notes'!$C$33</f>
        <v>1.936619718309859</v>
      </c>
      <c r="O25" s="48">
        <f>+F25/'Sources, notes'!$C$33</f>
        <v>4.225352112676056</v>
      </c>
      <c r="P25" s="48">
        <f>+G25/'Sources, notes'!$C$33</f>
        <v>2.816901408450704</v>
      </c>
      <c r="Q25" s="48">
        <f>+H25/'Sources, notes'!C$37</f>
        <v>0.11971830985915492</v>
      </c>
      <c r="R25" s="48">
        <f t="shared" si="0"/>
        <v>20</v>
      </c>
      <c r="S25" s="41"/>
      <c r="T25" s="48">
        <f>+K25*'Sources, notes'!$B283</f>
        <v>0</v>
      </c>
      <c r="U25" s="48">
        <f>+L25*'Sources, notes'!$B283</f>
        <v>0</v>
      </c>
      <c r="V25" s="48">
        <f>+M25*'Sources, notes'!$B283</f>
        <v>4.802046654929577</v>
      </c>
      <c r="W25" s="48">
        <f>+N25*'Sources, notes'!$B283</f>
        <v>5.869168133802817</v>
      </c>
      <c r="X25" s="48">
        <f>+O25*'Sources, notes'!$B283</f>
        <v>12.805457746478872</v>
      </c>
      <c r="Y25" s="48">
        <f>+P25*'Sources, notes'!$B283</f>
        <v>8.536971830985916</v>
      </c>
      <c r="Z25" s="48">
        <f>+Q25*'Sources, notes'!$B283</f>
        <v>0.3628213028169014</v>
      </c>
      <c r="AA25" s="48">
        <f>+R25*'Sources, notes'!$B283</f>
        <v>60.612500000000004</v>
      </c>
      <c r="AB25" s="47"/>
      <c r="AC25" s="47"/>
      <c r="AD25" s="47"/>
      <c r="AE25" s="47"/>
      <c r="AF25" s="47"/>
      <c r="AG25" s="47"/>
      <c r="AH25" s="47"/>
    </row>
    <row r="26" spans="1:34" ht="12.75">
      <c r="A26" s="46">
        <v>1791</v>
      </c>
      <c r="B26" s="57">
        <v>15</v>
      </c>
      <c r="C26" s="57">
        <v>24</v>
      </c>
      <c r="D26" s="57">
        <v>20</v>
      </c>
      <c r="E26" s="57">
        <v>17</v>
      </c>
      <c r="F26" s="57"/>
      <c r="G26" s="57"/>
      <c r="H26" s="57">
        <v>12</v>
      </c>
      <c r="I26" s="57">
        <v>20</v>
      </c>
      <c r="J26" s="46"/>
      <c r="K26" s="48">
        <f>+B26/'Sources, notes'!C$39</f>
        <v>0.14671361502347416</v>
      </c>
      <c r="L26" s="48">
        <f>+C26/'Sources, notes'!$C$33</f>
        <v>2.112676056338028</v>
      </c>
      <c r="M26" s="48">
        <f>+D26/'Sources, notes'!$C$33</f>
        <v>1.76056338028169</v>
      </c>
      <c r="N26" s="48">
        <f>+E26/'Sources, notes'!$C$33</f>
        <v>1.4964788732394365</v>
      </c>
      <c r="O26" s="48">
        <f>+F26/'Sources, notes'!$C$33</f>
        <v>0</v>
      </c>
      <c r="P26" s="48">
        <f>+G26/'Sources, notes'!$C$33</f>
        <v>0</v>
      </c>
      <c r="Q26" s="48">
        <f>+H26/'Sources, notes'!C$37</f>
        <v>0.16901408450704225</v>
      </c>
      <c r="R26" s="48">
        <f t="shared" si="0"/>
        <v>20</v>
      </c>
      <c r="S26" s="41"/>
      <c r="T26" s="48">
        <f>+K26*'Sources, notes'!$B284</f>
        <v>0.4446339495305164</v>
      </c>
      <c r="U26" s="48">
        <f>+L26*'Sources, notes'!$B284</f>
        <v>6.402728873239436</v>
      </c>
      <c r="V26" s="48">
        <f>+M26*'Sources, notes'!$B284</f>
        <v>5.335607394366197</v>
      </c>
      <c r="W26" s="48">
        <f>+N26*'Sources, notes'!$B284</f>
        <v>4.535266285211267</v>
      </c>
      <c r="X26" s="48">
        <f>+O26*'Sources, notes'!$B284</f>
        <v>0</v>
      </c>
      <c r="Y26" s="48">
        <f>+P26*'Sources, notes'!$B284</f>
        <v>0</v>
      </c>
      <c r="Z26" s="48">
        <f>+Q26*'Sources, notes'!$B284</f>
        <v>0.512218309859155</v>
      </c>
      <c r="AA26" s="48">
        <f>+R26*'Sources, notes'!$B284</f>
        <v>60.612500000000004</v>
      </c>
      <c r="AB26" s="47"/>
      <c r="AC26" s="47"/>
      <c r="AD26" s="47"/>
      <c r="AE26" s="47"/>
      <c r="AF26" s="47"/>
      <c r="AG26" s="47"/>
      <c r="AH26" s="47"/>
    </row>
    <row r="27" spans="1:34" ht="12.75">
      <c r="A27" s="46">
        <v>1792</v>
      </c>
      <c r="B27" s="57">
        <v>15</v>
      </c>
      <c r="C27" s="57">
        <v>10</v>
      </c>
      <c r="D27" s="57">
        <v>15</v>
      </c>
      <c r="E27" s="57">
        <v>17</v>
      </c>
      <c r="F27" s="57">
        <v>36</v>
      </c>
      <c r="G27" s="57">
        <v>32</v>
      </c>
      <c r="H27" s="57">
        <v>9.4</v>
      </c>
      <c r="I27" s="57">
        <v>20</v>
      </c>
      <c r="J27" s="46"/>
      <c r="K27" s="48">
        <f>+B27/'Sources, notes'!C$39</f>
        <v>0.14671361502347416</v>
      </c>
      <c r="L27" s="48">
        <f>+C27/'Sources, notes'!$C$33</f>
        <v>0.880281690140845</v>
      </c>
      <c r="M27" s="48">
        <f>+D27/'Sources, notes'!$C$33</f>
        <v>1.3204225352112675</v>
      </c>
      <c r="N27" s="48">
        <f>+E27/'Sources, notes'!$C$33</f>
        <v>1.4964788732394365</v>
      </c>
      <c r="O27" s="48">
        <f>+F27/'Sources, notes'!$C$33</f>
        <v>3.169014084507042</v>
      </c>
      <c r="P27" s="48">
        <f>+G27/'Sources, notes'!$C$33</f>
        <v>2.816901408450704</v>
      </c>
      <c r="Q27" s="48">
        <f>+H27/'Sources, notes'!C$37</f>
        <v>0.13239436619718312</v>
      </c>
      <c r="R27" s="48">
        <f t="shared" si="0"/>
        <v>20</v>
      </c>
      <c r="S27" s="41"/>
      <c r="T27" s="48">
        <f>+K27*'Sources, notes'!$B285</f>
        <v>0.4446339495305164</v>
      </c>
      <c r="U27" s="48">
        <f>+L27*'Sources, notes'!$B285</f>
        <v>2.6678036971830985</v>
      </c>
      <c r="V27" s="48">
        <f>+M27*'Sources, notes'!$B285</f>
        <v>4.001705545774648</v>
      </c>
      <c r="W27" s="48">
        <f>+N27*'Sources, notes'!$B285</f>
        <v>4.535266285211267</v>
      </c>
      <c r="X27" s="48">
        <f>+O27*'Sources, notes'!$B285</f>
        <v>9.604093309859154</v>
      </c>
      <c r="Y27" s="48">
        <f>+P27*'Sources, notes'!$B285</f>
        <v>8.536971830985916</v>
      </c>
      <c r="Z27" s="48">
        <f>+Q27*'Sources, notes'!$B285</f>
        <v>0.4012376760563381</v>
      </c>
      <c r="AA27" s="48">
        <f>+R27*'Sources, notes'!$B285</f>
        <v>60.612500000000004</v>
      </c>
      <c r="AB27" s="47"/>
      <c r="AC27" s="47"/>
      <c r="AD27" s="47"/>
      <c r="AE27" s="47"/>
      <c r="AF27" s="47"/>
      <c r="AG27" s="47"/>
      <c r="AH27" s="47"/>
    </row>
    <row r="28" spans="1:34" ht="12.75">
      <c r="A28" s="46">
        <v>1793</v>
      </c>
      <c r="B28" s="57">
        <v>16</v>
      </c>
      <c r="C28" s="57">
        <v>13</v>
      </c>
      <c r="D28" s="57">
        <v>13</v>
      </c>
      <c r="E28" s="57">
        <v>14</v>
      </c>
      <c r="F28" s="57"/>
      <c r="G28" s="57"/>
      <c r="H28" s="57">
        <v>8.8</v>
      </c>
      <c r="I28" s="57">
        <v>20</v>
      </c>
      <c r="J28" s="46"/>
      <c r="K28" s="48">
        <f>+B28/'Sources, notes'!C$39</f>
        <v>0.15649452269170577</v>
      </c>
      <c r="L28" s="48">
        <f>+C28/'Sources, notes'!$C$33</f>
        <v>1.1443661971830985</v>
      </c>
      <c r="M28" s="48">
        <f>+D28/'Sources, notes'!$C$33</f>
        <v>1.1443661971830985</v>
      </c>
      <c r="N28" s="48">
        <f>+E28/'Sources, notes'!$C$33</f>
        <v>1.232394366197183</v>
      </c>
      <c r="O28" s="48">
        <f>+F28/'Sources, notes'!$C$33</f>
        <v>0</v>
      </c>
      <c r="P28" s="48">
        <f>+G28/'Sources, notes'!$C$33</f>
        <v>0</v>
      </c>
      <c r="Q28" s="48">
        <f>+H28/'Sources, notes'!C$37</f>
        <v>0.123943661971831</v>
      </c>
      <c r="R28" s="48">
        <f t="shared" si="0"/>
        <v>20</v>
      </c>
      <c r="S28" s="41"/>
      <c r="T28" s="48">
        <f>+K28*'Sources, notes'!$B286</f>
        <v>0.47427621283255084</v>
      </c>
      <c r="U28" s="48">
        <f>+L28*'Sources, notes'!$B286</f>
        <v>3.468144806338028</v>
      </c>
      <c r="V28" s="48">
        <f>+M28*'Sources, notes'!$B286</f>
        <v>3.468144806338028</v>
      </c>
      <c r="W28" s="48">
        <f>+N28*'Sources, notes'!$B286</f>
        <v>3.734925176056338</v>
      </c>
      <c r="X28" s="48">
        <f>+O28*'Sources, notes'!$B286</f>
        <v>0</v>
      </c>
      <c r="Y28" s="48">
        <f>+P28*'Sources, notes'!$B286</f>
        <v>0</v>
      </c>
      <c r="Z28" s="48">
        <f>+Q28*'Sources, notes'!$B286</f>
        <v>0.37562676056338035</v>
      </c>
      <c r="AA28" s="48">
        <f>+R28*'Sources, notes'!$B286</f>
        <v>60.612500000000004</v>
      </c>
      <c r="AB28" s="47"/>
      <c r="AC28" s="47"/>
      <c r="AD28" s="47"/>
      <c r="AE28" s="47"/>
      <c r="AF28" s="47"/>
      <c r="AG28" s="47"/>
      <c r="AH28" s="47"/>
    </row>
    <row r="29" spans="1:34" ht="12.75">
      <c r="A29" s="46">
        <v>1794</v>
      </c>
      <c r="B29" s="57">
        <v>12</v>
      </c>
      <c r="C29" s="57">
        <v>22</v>
      </c>
      <c r="D29" s="57"/>
      <c r="E29" s="57">
        <v>18</v>
      </c>
      <c r="F29" s="57">
        <v>32</v>
      </c>
      <c r="G29" s="57"/>
      <c r="H29" s="57">
        <v>9</v>
      </c>
      <c r="I29" s="57"/>
      <c r="J29" s="46"/>
      <c r="K29" s="48">
        <f>+B29/'Sources, notes'!C$39</f>
        <v>0.11737089201877933</v>
      </c>
      <c r="L29" s="48">
        <f>+C29/'Sources, notes'!$C$33</f>
        <v>1.936619718309859</v>
      </c>
      <c r="M29" s="48">
        <f>+D29/'Sources, notes'!$C$33</f>
        <v>0</v>
      </c>
      <c r="N29" s="48">
        <f>+E29/'Sources, notes'!$C$33</f>
        <v>1.584507042253521</v>
      </c>
      <c r="O29" s="48">
        <f>+F29/'Sources, notes'!$C$33</f>
        <v>2.816901408450704</v>
      </c>
      <c r="P29" s="48">
        <f>+G29/'Sources, notes'!$C$33</f>
        <v>0</v>
      </c>
      <c r="Q29" s="48">
        <f>+H29/'Sources, notes'!C$37</f>
        <v>0.1267605633802817</v>
      </c>
      <c r="R29" s="48">
        <f t="shared" si="0"/>
        <v>0</v>
      </c>
      <c r="S29" s="41"/>
      <c r="T29" s="48">
        <f>+K29*'Sources, notes'!$B287</f>
        <v>0.3557071596244131</v>
      </c>
      <c r="U29" s="48">
        <f>+L29*'Sources, notes'!$B287</f>
        <v>5.869168133802817</v>
      </c>
      <c r="V29" s="48">
        <f>+M29*'Sources, notes'!$B287</f>
        <v>0</v>
      </c>
      <c r="W29" s="48">
        <f>+N29*'Sources, notes'!$B287</f>
        <v>4.802046654929577</v>
      </c>
      <c r="X29" s="48">
        <f>+O29*'Sources, notes'!$B287</f>
        <v>8.536971830985916</v>
      </c>
      <c r="Y29" s="48">
        <f>+P29*'Sources, notes'!$B287</f>
        <v>0</v>
      </c>
      <c r="Z29" s="48">
        <f>+Q29*'Sources, notes'!$B287</f>
        <v>0.3841637323943662</v>
      </c>
      <c r="AA29" s="48">
        <f>+R29*'Sources, notes'!$B287</f>
        <v>0</v>
      </c>
      <c r="AB29" s="47"/>
      <c r="AC29" s="47"/>
      <c r="AD29" s="47"/>
      <c r="AE29" s="47"/>
      <c r="AF29" s="47"/>
      <c r="AG29" s="47"/>
      <c r="AH29" s="47"/>
    </row>
    <row r="30" spans="1:34" ht="12.75">
      <c r="A30" s="46">
        <v>1795</v>
      </c>
      <c r="B30" s="57">
        <v>22</v>
      </c>
      <c r="C30" s="57">
        <v>14</v>
      </c>
      <c r="D30" s="57">
        <v>15</v>
      </c>
      <c r="E30" s="57">
        <v>16</v>
      </c>
      <c r="F30" s="57">
        <v>40</v>
      </c>
      <c r="G30" s="57"/>
      <c r="H30" s="57">
        <v>12.1</v>
      </c>
      <c r="I30" s="57">
        <v>32</v>
      </c>
      <c r="J30" s="46"/>
      <c r="K30" s="48">
        <f>+B30/'Sources, notes'!C$39</f>
        <v>0.21517996870109543</v>
      </c>
      <c r="L30" s="48">
        <f>+C30/'Sources, notes'!$C$33</f>
        <v>1.232394366197183</v>
      </c>
      <c r="M30" s="48">
        <f>+D30/'Sources, notes'!$C$33</f>
        <v>1.3204225352112675</v>
      </c>
      <c r="N30" s="48">
        <f>+E30/'Sources, notes'!$C$33</f>
        <v>1.408450704225352</v>
      </c>
      <c r="O30" s="48">
        <f>+F30/'Sources, notes'!$C$33</f>
        <v>3.52112676056338</v>
      </c>
      <c r="P30" s="48">
        <f>+G30/'Sources, notes'!$C$33</f>
        <v>0</v>
      </c>
      <c r="Q30" s="48">
        <f>+H30/'Sources, notes'!C$37</f>
        <v>0.1704225352112676</v>
      </c>
      <c r="R30" s="48">
        <f t="shared" si="0"/>
        <v>32</v>
      </c>
      <c r="S30" s="41"/>
      <c r="T30" s="48">
        <f>+K30*'Sources, notes'!$B288</f>
        <v>0.6521297926447573</v>
      </c>
      <c r="U30" s="48">
        <f>+L30*'Sources, notes'!$B288</f>
        <v>3.734925176056338</v>
      </c>
      <c r="V30" s="48">
        <f>+M30*'Sources, notes'!$B288</f>
        <v>4.001705545774648</v>
      </c>
      <c r="W30" s="48">
        <f>+N30*'Sources, notes'!$B288</f>
        <v>4.268485915492958</v>
      </c>
      <c r="X30" s="48">
        <f>+O30*'Sources, notes'!$B288</f>
        <v>10.671214788732394</v>
      </c>
      <c r="Y30" s="48">
        <f>+P30*'Sources, notes'!$B288</f>
        <v>0</v>
      </c>
      <c r="Z30" s="48">
        <f>+Q30*'Sources, notes'!$B288</f>
        <v>0.5164867957746478</v>
      </c>
      <c r="AA30" s="48">
        <f>+R30*'Sources, notes'!$B288</f>
        <v>96.98</v>
      </c>
      <c r="AB30" s="47"/>
      <c r="AC30" s="47"/>
      <c r="AD30" s="47"/>
      <c r="AE30" s="47"/>
      <c r="AF30" s="47"/>
      <c r="AG30" s="47"/>
      <c r="AH30" s="47"/>
    </row>
    <row r="31" spans="1:34" ht="12.75">
      <c r="A31" s="46">
        <v>1796</v>
      </c>
      <c r="B31" s="57">
        <v>28</v>
      </c>
      <c r="C31" s="57">
        <v>25</v>
      </c>
      <c r="D31" s="57">
        <v>15</v>
      </c>
      <c r="E31" s="57">
        <v>18</v>
      </c>
      <c r="F31" s="57">
        <v>51</v>
      </c>
      <c r="G31" s="57">
        <v>32</v>
      </c>
      <c r="H31" s="57">
        <v>12.3</v>
      </c>
      <c r="I31" s="57">
        <v>20</v>
      </c>
      <c r="J31" s="46"/>
      <c r="K31" s="48">
        <f>+B31/'Sources, notes'!C$39</f>
        <v>0.2738654147104851</v>
      </c>
      <c r="L31" s="48">
        <f>+C31/'Sources, notes'!$C$33</f>
        <v>2.2007042253521125</v>
      </c>
      <c r="M31" s="48">
        <f>+D31/'Sources, notes'!$C$33</f>
        <v>1.3204225352112675</v>
      </c>
      <c r="N31" s="48">
        <f>+E31/'Sources, notes'!$C$33</f>
        <v>1.584507042253521</v>
      </c>
      <c r="O31" s="48">
        <f>+F31/'Sources, notes'!$C$33</f>
        <v>4.489436619718309</v>
      </c>
      <c r="P31" s="48">
        <f>+G31/'Sources, notes'!$C$33</f>
        <v>2.816901408450704</v>
      </c>
      <c r="Q31" s="48">
        <f>+H31/'Sources, notes'!C$37</f>
        <v>0.17323943661971833</v>
      </c>
      <c r="R31" s="48">
        <f t="shared" si="0"/>
        <v>20</v>
      </c>
      <c r="S31" s="41"/>
      <c r="T31" s="48">
        <f>+K31*'Sources, notes'!$B289</f>
        <v>0.8299833724569639</v>
      </c>
      <c r="U31" s="48">
        <f>+L31*'Sources, notes'!$B289</f>
        <v>6.669509242957746</v>
      </c>
      <c r="V31" s="48">
        <f>+M31*'Sources, notes'!$B289</f>
        <v>4.001705545774648</v>
      </c>
      <c r="W31" s="48">
        <f>+N31*'Sources, notes'!$B289</f>
        <v>4.802046654929577</v>
      </c>
      <c r="X31" s="48">
        <f>+O31*'Sources, notes'!$B289</f>
        <v>13.6057988556338</v>
      </c>
      <c r="Y31" s="48">
        <f>+P31*'Sources, notes'!$B289</f>
        <v>8.536971830985916</v>
      </c>
      <c r="Z31" s="48">
        <f>+Q31*'Sources, notes'!$B289</f>
        <v>0.5250237676056339</v>
      </c>
      <c r="AA31" s="48">
        <f>+R31*'Sources, notes'!$B289</f>
        <v>60.612500000000004</v>
      </c>
      <c r="AB31" s="47"/>
      <c r="AC31" s="47"/>
      <c r="AD31" s="47"/>
      <c r="AE31" s="47"/>
      <c r="AF31" s="47"/>
      <c r="AG31" s="47"/>
      <c r="AH31" s="47"/>
    </row>
    <row r="32" spans="1:34" ht="12.75">
      <c r="A32" s="46">
        <v>1797</v>
      </c>
      <c r="B32" s="57">
        <v>25</v>
      </c>
      <c r="C32" s="57">
        <v>29</v>
      </c>
      <c r="D32" s="57">
        <v>16</v>
      </c>
      <c r="E32" s="57">
        <v>16</v>
      </c>
      <c r="F32" s="57">
        <v>56</v>
      </c>
      <c r="G32" s="57">
        <v>36</v>
      </c>
      <c r="H32" s="57">
        <v>15.5</v>
      </c>
      <c r="I32" s="57">
        <v>25</v>
      </c>
      <c r="J32" s="46"/>
      <c r="K32" s="48">
        <f>+B32/'Sources, notes'!C$39</f>
        <v>0.24452269170579027</v>
      </c>
      <c r="L32" s="48">
        <f>+C32/'Sources, notes'!$C$33</f>
        <v>2.5528169014084505</v>
      </c>
      <c r="M32" s="48">
        <f>+D32/'Sources, notes'!$C$33</f>
        <v>1.408450704225352</v>
      </c>
      <c r="N32" s="48">
        <f>+E32/'Sources, notes'!$C$33</f>
        <v>1.408450704225352</v>
      </c>
      <c r="O32" s="48">
        <f>+F32/'Sources, notes'!$C$33</f>
        <v>4.929577464788732</v>
      </c>
      <c r="P32" s="48">
        <f>+G32/'Sources, notes'!$C$33</f>
        <v>3.169014084507042</v>
      </c>
      <c r="Q32" s="48">
        <f>+H32/'Sources, notes'!C$37</f>
        <v>0.21830985915492956</v>
      </c>
      <c r="R32" s="48">
        <f t="shared" si="0"/>
        <v>25</v>
      </c>
      <c r="S32" s="41"/>
      <c r="T32" s="48">
        <f>+K32*'Sources, notes'!$B290</f>
        <v>0.7410565825508607</v>
      </c>
      <c r="U32" s="48">
        <f>+L32*'Sources, notes'!$B290</f>
        <v>7.736630721830986</v>
      </c>
      <c r="V32" s="48">
        <f>+M32*'Sources, notes'!$B290</f>
        <v>4.268485915492958</v>
      </c>
      <c r="W32" s="48">
        <f>+N32*'Sources, notes'!$B290</f>
        <v>4.268485915492958</v>
      </c>
      <c r="X32" s="48">
        <f>+O32*'Sources, notes'!$B290</f>
        <v>14.939700704225352</v>
      </c>
      <c r="Y32" s="48">
        <f>+P32*'Sources, notes'!$B290</f>
        <v>9.604093309859154</v>
      </c>
      <c r="Z32" s="48">
        <f>+Q32*'Sources, notes'!$B290</f>
        <v>0.6616153169014084</v>
      </c>
      <c r="AA32" s="48">
        <f>+R32*'Sources, notes'!$B290</f>
        <v>75.765625</v>
      </c>
      <c r="AB32" s="47"/>
      <c r="AC32" s="47"/>
      <c r="AD32" s="47"/>
      <c r="AE32" s="47"/>
      <c r="AF32" s="47"/>
      <c r="AG32" s="47"/>
      <c r="AH32" s="47"/>
    </row>
    <row r="33" spans="1:34" ht="12.75">
      <c r="A33" s="46">
        <v>1798</v>
      </c>
      <c r="B33" s="57">
        <v>21</v>
      </c>
      <c r="C33" s="57">
        <v>23</v>
      </c>
      <c r="D33" s="57">
        <v>14</v>
      </c>
      <c r="E33" s="57">
        <v>18</v>
      </c>
      <c r="F33" s="57">
        <v>50</v>
      </c>
      <c r="G33" s="57">
        <v>48</v>
      </c>
      <c r="H33" s="57"/>
      <c r="I33" s="57">
        <v>24</v>
      </c>
      <c r="J33" s="46"/>
      <c r="K33" s="48">
        <f>+B33/'Sources, notes'!C$39</f>
        <v>0.20539906103286384</v>
      </c>
      <c r="L33" s="48">
        <f>+C33/'Sources, notes'!$C$33</f>
        <v>2.0246478873239435</v>
      </c>
      <c r="M33" s="48">
        <f>+D33/'Sources, notes'!$C$33</f>
        <v>1.232394366197183</v>
      </c>
      <c r="N33" s="48">
        <f>+E33/'Sources, notes'!$C$33</f>
        <v>1.584507042253521</v>
      </c>
      <c r="O33" s="48">
        <f>+F33/'Sources, notes'!$C$33</f>
        <v>4.401408450704225</v>
      </c>
      <c r="P33" s="48">
        <f>+G33/'Sources, notes'!$C$33</f>
        <v>4.225352112676056</v>
      </c>
      <c r="Q33" s="48">
        <f>+H33/'Sources, notes'!C$37</f>
        <v>0</v>
      </c>
      <c r="R33" s="48">
        <f t="shared" si="0"/>
        <v>24</v>
      </c>
      <c r="S33" s="41"/>
      <c r="T33" s="48">
        <f>+K33*'Sources, notes'!$B291</f>
        <v>0.622487529342723</v>
      </c>
      <c r="U33" s="48">
        <f>+L33*'Sources, notes'!$B291</f>
        <v>6.135948503521127</v>
      </c>
      <c r="V33" s="48">
        <f>+M33*'Sources, notes'!$B291</f>
        <v>3.734925176056338</v>
      </c>
      <c r="W33" s="48">
        <f>+N33*'Sources, notes'!$B291</f>
        <v>4.802046654929577</v>
      </c>
      <c r="X33" s="48">
        <f>+O33*'Sources, notes'!$B291</f>
        <v>13.339018485915492</v>
      </c>
      <c r="Y33" s="48">
        <f>+P33*'Sources, notes'!$B291</f>
        <v>12.805457746478872</v>
      </c>
      <c r="Z33" s="48">
        <f>+Q33*'Sources, notes'!$B291</f>
        <v>0</v>
      </c>
      <c r="AA33" s="48">
        <f>+R33*'Sources, notes'!$B291</f>
        <v>72.735</v>
      </c>
      <c r="AB33" s="47"/>
      <c r="AC33" s="47"/>
      <c r="AD33" s="47"/>
      <c r="AE33" s="47"/>
      <c r="AF33" s="47"/>
      <c r="AG33" s="47"/>
      <c r="AH33" s="47"/>
    </row>
    <row r="34" spans="1:34" ht="12.75">
      <c r="A34" s="46">
        <v>1799</v>
      </c>
      <c r="B34" s="57">
        <v>21</v>
      </c>
      <c r="C34" s="57">
        <v>15</v>
      </c>
      <c r="D34" s="57">
        <v>15</v>
      </c>
      <c r="E34" s="57">
        <v>18</v>
      </c>
      <c r="F34" s="57">
        <v>52</v>
      </c>
      <c r="G34" s="57"/>
      <c r="H34" s="57">
        <v>14.8</v>
      </c>
      <c r="I34" s="57"/>
      <c r="J34" s="46"/>
      <c r="K34" s="48">
        <f>+B34/'Sources, notes'!C$39</f>
        <v>0.20539906103286384</v>
      </c>
      <c r="L34" s="48">
        <f>+C34/'Sources, notes'!$C$33</f>
        <v>1.3204225352112675</v>
      </c>
      <c r="M34" s="48">
        <f>+D34/'Sources, notes'!$C$33</f>
        <v>1.3204225352112675</v>
      </c>
      <c r="N34" s="48">
        <f>+E34/'Sources, notes'!$C$33</f>
        <v>1.584507042253521</v>
      </c>
      <c r="O34" s="48">
        <f>+F34/'Sources, notes'!$C$33</f>
        <v>4.577464788732394</v>
      </c>
      <c r="P34" s="48">
        <f>+G34/'Sources, notes'!$C$33</f>
        <v>0</v>
      </c>
      <c r="Q34" s="48">
        <f>+H34/'Sources, notes'!C$37</f>
        <v>0.2084507042253521</v>
      </c>
      <c r="R34" s="48">
        <f t="shared" si="0"/>
        <v>0</v>
      </c>
      <c r="S34" s="41"/>
      <c r="T34" s="48">
        <f>+K34*'Sources, notes'!$B292</f>
        <v>0.622487529342723</v>
      </c>
      <c r="U34" s="48">
        <f>+L34*'Sources, notes'!$B292</f>
        <v>4.001705545774648</v>
      </c>
      <c r="V34" s="48">
        <f>+M34*'Sources, notes'!$B292</f>
        <v>4.001705545774648</v>
      </c>
      <c r="W34" s="48">
        <f>+N34*'Sources, notes'!$B292</f>
        <v>4.802046654929577</v>
      </c>
      <c r="X34" s="48">
        <f>+O34*'Sources, notes'!$B292</f>
        <v>13.872579225352112</v>
      </c>
      <c r="Y34" s="48">
        <f>+P34*'Sources, notes'!$B292</f>
        <v>0</v>
      </c>
      <c r="Z34" s="48">
        <f>+Q34*'Sources, notes'!$B292</f>
        <v>0.6317359154929578</v>
      </c>
      <c r="AA34" s="48">
        <f>+R34*'Sources, notes'!$B292</f>
        <v>0</v>
      </c>
      <c r="AB34" s="47"/>
      <c r="AC34" s="47"/>
      <c r="AD34" s="47"/>
      <c r="AE34" s="47"/>
      <c r="AF34" s="47"/>
      <c r="AG34" s="47"/>
      <c r="AH34" s="47"/>
    </row>
    <row r="35" spans="1:34" ht="12.75">
      <c r="A35" s="46">
        <v>1800</v>
      </c>
      <c r="B35" s="57">
        <v>28</v>
      </c>
      <c r="C35" s="57">
        <v>17</v>
      </c>
      <c r="D35" s="57">
        <v>11</v>
      </c>
      <c r="E35" s="57">
        <v>18</v>
      </c>
      <c r="F35" s="57">
        <v>48</v>
      </c>
      <c r="G35" s="57"/>
      <c r="H35" s="57">
        <v>14.5</v>
      </c>
      <c r="I35" s="57">
        <v>25</v>
      </c>
      <c r="J35" s="46"/>
      <c r="K35" s="48">
        <f>+B35/'Sources, notes'!C$39</f>
        <v>0.2738654147104851</v>
      </c>
      <c r="L35" s="48">
        <f>+C35/'Sources, notes'!$C$33</f>
        <v>1.4964788732394365</v>
      </c>
      <c r="M35" s="48">
        <f>+D35/'Sources, notes'!$C$33</f>
        <v>0.9683098591549295</v>
      </c>
      <c r="N35" s="48">
        <f>+E35/'Sources, notes'!$C$33</f>
        <v>1.584507042253521</v>
      </c>
      <c r="O35" s="48">
        <f>+F35/'Sources, notes'!$C$33</f>
        <v>4.225352112676056</v>
      </c>
      <c r="P35" s="48">
        <f>+G35/'Sources, notes'!$C$33</f>
        <v>0</v>
      </c>
      <c r="Q35" s="48">
        <f>+H35/'Sources, notes'!C$37</f>
        <v>0.20422535211267606</v>
      </c>
      <c r="R35" s="48">
        <f t="shared" si="0"/>
        <v>25</v>
      </c>
      <c r="S35" s="41"/>
      <c r="T35" s="48">
        <f>+K35*'Sources, notes'!$B293</f>
        <v>0.8299833724569639</v>
      </c>
      <c r="U35" s="48">
        <f>+L35*'Sources, notes'!$B293</f>
        <v>4.535266285211267</v>
      </c>
      <c r="V35" s="48">
        <f>+M35*'Sources, notes'!$B293</f>
        <v>2.9345840669014085</v>
      </c>
      <c r="W35" s="48">
        <f>+N35*'Sources, notes'!$B293</f>
        <v>4.802046654929577</v>
      </c>
      <c r="X35" s="48">
        <f>+O35*'Sources, notes'!$B293</f>
        <v>12.805457746478872</v>
      </c>
      <c r="Y35" s="48">
        <f>+P35*'Sources, notes'!$B293</f>
        <v>0</v>
      </c>
      <c r="Z35" s="48">
        <f>+Q35*'Sources, notes'!$B293</f>
        <v>0.6189304577464789</v>
      </c>
      <c r="AA35" s="48">
        <f>+R35*'Sources, notes'!$B293</f>
        <v>75.765625</v>
      </c>
      <c r="AB35" s="47"/>
      <c r="AC35" s="47"/>
      <c r="AD35" s="47"/>
      <c r="AE35" s="47"/>
      <c r="AF35" s="47"/>
      <c r="AG35" s="47"/>
      <c r="AH35" s="47"/>
    </row>
    <row r="36" spans="1:34" ht="12.75">
      <c r="A36" s="46">
        <v>1801</v>
      </c>
      <c r="B36" s="57">
        <v>34</v>
      </c>
      <c r="C36" s="57">
        <v>34</v>
      </c>
      <c r="D36" s="57">
        <v>18</v>
      </c>
      <c r="E36" s="57">
        <v>19</v>
      </c>
      <c r="F36" s="57">
        <v>29</v>
      </c>
      <c r="G36" s="57"/>
      <c r="H36" s="57">
        <v>15</v>
      </c>
      <c r="I36" s="57"/>
      <c r="J36" s="46"/>
      <c r="K36" s="48">
        <f>+B36/'Sources, notes'!C$39</f>
        <v>0.3325508607198748</v>
      </c>
      <c r="L36" s="48">
        <f>+C36/'Sources, notes'!$C$33</f>
        <v>2.992957746478873</v>
      </c>
      <c r="M36" s="48">
        <f>+D36/'Sources, notes'!$C$33</f>
        <v>1.584507042253521</v>
      </c>
      <c r="N36" s="48">
        <f>+E36/'Sources, notes'!$C$33</f>
        <v>1.6725352112676055</v>
      </c>
      <c r="O36" s="48">
        <f>+F36/'Sources, notes'!$C$33</f>
        <v>2.5528169014084505</v>
      </c>
      <c r="P36" s="48">
        <f>+G36/'Sources, notes'!$C$33</f>
        <v>0</v>
      </c>
      <c r="Q36" s="48">
        <f>+H36/'Sources, notes'!C$37</f>
        <v>0.2112676056338028</v>
      </c>
      <c r="R36" s="48">
        <f t="shared" si="0"/>
        <v>0</v>
      </c>
      <c r="S36" s="41"/>
      <c r="T36" s="48">
        <f>+K36*'Sources, notes'!$B294</f>
        <v>1.0078369522691706</v>
      </c>
      <c r="U36" s="48">
        <f>+L36*'Sources, notes'!$B294</f>
        <v>9.070532570422534</v>
      </c>
      <c r="V36" s="48">
        <f>+M36*'Sources, notes'!$B294</f>
        <v>4.802046654929577</v>
      </c>
      <c r="W36" s="48">
        <f>+N36*'Sources, notes'!$B294</f>
        <v>5.068827024647887</v>
      </c>
      <c r="X36" s="48">
        <f>+O36*'Sources, notes'!$B294</f>
        <v>7.736630721830986</v>
      </c>
      <c r="Y36" s="48">
        <f>+P36*'Sources, notes'!$B294</f>
        <v>0</v>
      </c>
      <c r="Z36" s="48">
        <f>+Q36*'Sources, notes'!$B294</f>
        <v>0.6402728873239437</v>
      </c>
      <c r="AA36" s="48">
        <f>+R36*'Sources, notes'!$B294</f>
        <v>0</v>
      </c>
      <c r="AB36" s="47"/>
      <c r="AC36" s="47"/>
      <c r="AD36" s="47"/>
      <c r="AE36" s="47"/>
      <c r="AF36" s="47"/>
      <c r="AG36" s="47"/>
      <c r="AH36" s="47"/>
    </row>
    <row r="37" spans="1:34" ht="12.75">
      <c r="A37" s="46">
        <v>1802</v>
      </c>
      <c r="B37" s="57">
        <v>26</v>
      </c>
      <c r="C37" s="57">
        <v>31</v>
      </c>
      <c r="D37" s="57">
        <v>25</v>
      </c>
      <c r="E37" s="57">
        <v>18</v>
      </c>
      <c r="F37" s="57">
        <v>36</v>
      </c>
      <c r="G37" s="57">
        <v>64</v>
      </c>
      <c r="H37" s="57"/>
      <c r="I37" s="57">
        <v>25</v>
      </c>
      <c r="J37" s="46"/>
      <c r="K37" s="48">
        <f>+B37/'Sources, notes'!C$39</f>
        <v>0.25430359937402186</v>
      </c>
      <c r="L37" s="48">
        <f>+C37/'Sources, notes'!$C$33</f>
        <v>2.7288732394366195</v>
      </c>
      <c r="M37" s="48">
        <f>+D37/'Sources, notes'!$C$33</f>
        <v>2.2007042253521125</v>
      </c>
      <c r="N37" s="48">
        <f>+E37/'Sources, notes'!$C$33</f>
        <v>1.584507042253521</v>
      </c>
      <c r="O37" s="48">
        <f>+F37/'Sources, notes'!$C$33</f>
        <v>3.169014084507042</v>
      </c>
      <c r="P37" s="48">
        <f>+G37/'Sources, notes'!$C$33</f>
        <v>5.633802816901408</v>
      </c>
      <c r="Q37" s="48">
        <f>+H37/'Sources, notes'!C$37</f>
        <v>0</v>
      </c>
      <c r="R37" s="48">
        <f t="shared" si="0"/>
        <v>25</v>
      </c>
      <c r="S37" s="41"/>
      <c r="T37" s="48">
        <f>+K37*'Sources, notes'!$B295</f>
        <v>0.770698845852895</v>
      </c>
      <c r="U37" s="48">
        <f>+L37*'Sources, notes'!$B295</f>
        <v>8.270191461267606</v>
      </c>
      <c r="V37" s="48">
        <f>+M37*'Sources, notes'!$B295</f>
        <v>6.669509242957746</v>
      </c>
      <c r="W37" s="48">
        <f>+N37*'Sources, notes'!$B295</f>
        <v>4.802046654929577</v>
      </c>
      <c r="X37" s="48">
        <f>+O37*'Sources, notes'!$B295</f>
        <v>9.604093309859154</v>
      </c>
      <c r="Y37" s="48">
        <f>+P37*'Sources, notes'!$B295</f>
        <v>17.073943661971832</v>
      </c>
      <c r="Z37" s="48">
        <f>+Q37*'Sources, notes'!$B295</f>
        <v>0</v>
      </c>
      <c r="AA37" s="48">
        <f>+R37*'Sources, notes'!$B295</f>
        <v>75.765625</v>
      </c>
      <c r="AB37" s="47"/>
      <c r="AC37" s="47"/>
      <c r="AD37" s="47"/>
      <c r="AE37" s="47"/>
      <c r="AF37" s="47"/>
      <c r="AG37" s="47"/>
      <c r="AH37" s="47"/>
    </row>
    <row r="38" spans="1:34" ht="12.75">
      <c r="A38" s="46">
        <v>1803</v>
      </c>
      <c r="B38" s="57">
        <v>72</v>
      </c>
      <c r="C38" s="57">
        <v>23</v>
      </c>
      <c r="D38" s="57">
        <v>29</v>
      </c>
      <c r="E38" s="57">
        <v>19</v>
      </c>
      <c r="F38" s="57">
        <v>29</v>
      </c>
      <c r="G38" s="57"/>
      <c r="H38" s="57">
        <v>13.7</v>
      </c>
      <c r="I38" s="57">
        <v>25</v>
      </c>
      <c r="J38" s="46"/>
      <c r="K38" s="48">
        <f>+B38/'Sources, notes'!C$39</f>
        <v>0.704225352112676</v>
      </c>
      <c r="L38" s="48">
        <f>+C38/'Sources, notes'!$C$33</f>
        <v>2.0246478873239435</v>
      </c>
      <c r="M38" s="48">
        <f>+D38/'Sources, notes'!$C$33</f>
        <v>2.5528169014084505</v>
      </c>
      <c r="N38" s="48">
        <f>+E38/'Sources, notes'!$C$33</f>
        <v>1.6725352112676055</v>
      </c>
      <c r="O38" s="48">
        <f>+F38/'Sources, notes'!$C$33</f>
        <v>2.5528169014084505</v>
      </c>
      <c r="P38" s="48">
        <f>+G38/'Sources, notes'!$C$33</f>
        <v>0</v>
      </c>
      <c r="Q38" s="48">
        <f>+H38/'Sources, notes'!C$37</f>
        <v>0.19295774647887323</v>
      </c>
      <c r="R38" s="48">
        <f t="shared" si="0"/>
        <v>25</v>
      </c>
      <c r="S38" s="41"/>
      <c r="T38" s="48">
        <f>+K38*'Sources, notes'!$B296</f>
        <v>2.134242957746479</v>
      </c>
      <c r="U38" s="48">
        <f>+L38*'Sources, notes'!$B296</f>
        <v>6.135948503521127</v>
      </c>
      <c r="V38" s="48">
        <f>+M38*'Sources, notes'!$B296</f>
        <v>7.736630721830986</v>
      </c>
      <c r="W38" s="48">
        <f>+N38*'Sources, notes'!$B296</f>
        <v>5.068827024647887</v>
      </c>
      <c r="X38" s="48">
        <f>+O38*'Sources, notes'!$B296</f>
        <v>7.736630721830986</v>
      </c>
      <c r="Y38" s="48">
        <f>+P38*'Sources, notes'!$B296</f>
        <v>0</v>
      </c>
      <c r="Z38" s="48">
        <f>+Q38*'Sources, notes'!$B296</f>
        <v>0.5847825704225352</v>
      </c>
      <c r="AA38" s="48">
        <f>+R38*'Sources, notes'!$B296</f>
        <v>75.765625</v>
      </c>
      <c r="AB38" s="47"/>
      <c r="AC38" s="47"/>
      <c r="AD38" s="47"/>
      <c r="AE38" s="47"/>
      <c r="AF38" s="47"/>
      <c r="AG38" s="47"/>
      <c r="AH38" s="47"/>
    </row>
    <row r="39" spans="1:34" ht="12.75">
      <c r="A39" s="46">
        <v>1804</v>
      </c>
      <c r="B39" s="57">
        <v>71</v>
      </c>
      <c r="C39" s="57">
        <v>18</v>
      </c>
      <c r="D39" s="57">
        <v>34</v>
      </c>
      <c r="E39" s="57">
        <v>20</v>
      </c>
      <c r="F39" s="57">
        <v>33</v>
      </c>
      <c r="G39" s="57">
        <v>54</v>
      </c>
      <c r="H39" s="57">
        <v>11.1</v>
      </c>
      <c r="I39" s="57"/>
      <c r="J39" s="46"/>
      <c r="K39" s="48">
        <f>+B39/'Sources, notes'!C$39</f>
        <v>0.6944444444444444</v>
      </c>
      <c r="L39" s="48">
        <f>+C39/'Sources, notes'!$C$33</f>
        <v>1.584507042253521</v>
      </c>
      <c r="M39" s="48">
        <f>+D39/'Sources, notes'!$C$33</f>
        <v>2.992957746478873</v>
      </c>
      <c r="N39" s="48">
        <f>+E39/'Sources, notes'!$C$33</f>
        <v>1.76056338028169</v>
      </c>
      <c r="O39" s="48">
        <f>+F39/'Sources, notes'!$C$33</f>
        <v>2.9049295774647885</v>
      </c>
      <c r="P39" s="48">
        <f>+G39/'Sources, notes'!$C$33</f>
        <v>4.753521126760563</v>
      </c>
      <c r="Q39" s="48">
        <f>+H39/'Sources, notes'!C$37</f>
        <v>0.15633802816901407</v>
      </c>
      <c r="R39" s="48">
        <f t="shared" si="0"/>
        <v>0</v>
      </c>
      <c r="S39" s="41"/>
      <c r="T39" s="48">
        <f>+K39*'Sources, notes'!$B297</f>
        <v>2.1046006944444446</v>
      </c>
      <c r="U39" s="48">
        <f>+L39*'Sources, notes'!$B297</f>
        <v>4.802046654929577</v>
      </c>
      <c r="V39" s="48">
        <f>+M39*'Sources, notes'!$B297</f>
        <v>9.070532570422534</v>
      </c>
      <c r="W39" s="48">
        <f>+N39*'Sources, notes'!$B297</f>
        <v>5.335607394366197</v>
      </c>
      <c r="X39" s="48">
        <f>+O39*'Sources, notes'!$B297</f>
        <v>8.803752200704226</v>
      </c>
      <c r="Y39" s="48">
        <f>+P39*'Sources, notes'!$B297</f>
        <v>14.406139964788732</v>
      </c>
      <c r="Z39" s="48">
        <f>+Q39*'Sources, notes'!$B297</f>
        <v>0.4738019366197183</v>
      </c>
      <c r="AA39" s="48">
        <f>+R39*'Sources, notes'!$B297</f>
        <v>0</v>
      </c>
      <c r="AB39" s="47"/>
      <c r="AC39" s="47"/>
      <c r="AD39" s="47"/>
      <c r="AE39" s="47"/>
      <c r="AF39" s="47"/>
      <c r="AG39" s="47"/>
      <c r="AH39" s="47"/>
    </row>
    <row r="40" spans="1:34" ht="12.75">
      <c r="A40" s="46">
        <v>1805</v>
      </c>
      <c r="B40" s="57">
        <v>70</v>
      </c>
      <c r="C40" s="57"/>
      <c r="D40" s="57">
        <v>31</v>
      </c>
      <c r="E40" s="57">
        <v>19</v>
      </c>
      <c r="F40" s="57">
        <v>33</v>
      </c>
      <c r="G40" s="57">
        <v>40</v>
      </c>
      <c r="H40" s="57">
        <v>14.7</v>
      </c>
      <c r="I40" s="57"/>
      <c r="J40" s="46"/>
      <c r="K40" s="48">
        <f>+B40/'Sources, notes'!C$39</f>
        <v>0.6846635367762127</v>
      </c>
      <c r="L40" s="48">
        <f>+C40/'Sources, notes'!$C$33</f>
        <v>0</v>
      </c>
      <c r="M40" s="48">
        <f>+D40/'Sources, notes'!$C$33</f>
        <v>2.7288732394366195</v>
      </c>
      <c r="N40" s="48">
        <f>+E40/'Sources, notes'!$C$33</f>
        <v>1.6725352112676055</v>
      </c>
      <c r="O40" s="48">
        <f>+F40/'Sources, notes'!$C$33</f>
        <v>2.9049295774647885</v>
      </c>
      <c r="P40" s="48">
        <f>+G40/'Sources, notes'!$C$33</f>
        <v>3.52112676056338</v>
      </c>
      <c r="Q40" s="48">
        <f>+H40/'Sources, notes'!C$37</f>
        <v>0.20704225352112676</v>
      </c>
      <c r="R40" s="48">
        <f t="shared" si="0"/>
        <v>0</v>
      </c>
      <c r="S40" s="41"/>
      <c r="T40" s="48">
        <f>+K40*'Sources, notes'!$B298</f>
        <v>2.07495843114241</v>
      </c>
      <c r="U40" s="48">
        <f>+L40*'Sources, notes'!$B298</f>
        <v>0</v>
      </c>
      <c r="V40" s="48">
        <f>+M40*'Sources, notes'!$B298</f>
        <v>8.270191461267606</v>
      </c>
      <c r="W40" s="48">
        <f>+N40*'Sources, notes'!$B298</f>
        <v>5.068827024647887</v>
      </c>
      <c r="X40" s="48">
        <f>+O40*'Sources, notes'!$B298</f>
        <v>8.803752200704226</v>
      </c>
      <c r="Y40" s="48">
        <f>+P40*'Sources, notes'!$B298</f>
        <v>10.671214788732394</v>
      </c>
      <c r="Z40" s="48">
        <f>+Q40*'Sources, notes'!$B298</f>
        <v>0.6274674295774648</v>
      </c>
      <c r="AA40" s="48">
        <f>+R40*'Sources, notes'!$B298</f>
        <v>0</v>
      </c>
      <c r="AB40" s="47"/>
      <c r="AC40" s="47"/>
      <c r="AD40" s="47"/>
      <c r="AE40" s="47"/>
      <c r="AF40" s="47"/>
      <c r="AG40" s="47"/>
      <c r="AH40" s="47"/>
    </row>
    <row r="41" spans="1:34" ht="12.75">
      <c r="A41" s="46">
        <v>1806</v>
      </c>
      <c r="B41" s="57">
        <v>71</v>
      </c>
      <c r="C41" s="57">
        <v>20</v>
      </c>
      <c r="D41" s="57">
        <v>25</v>
      </c>
      <c r="E41" s="57">
        <v>18</v>
      </c>
      <c r="F41" s="57">
        <v>33</v>
      </c>
      <c r="G41" s="57">
        <v>31</v>
      </c>
      <c r="H41" s="57">
        <v>16</v>
      </c>
      <c r="I41" s="57">
        <v>64</v>
      </c>
      <c r="J41" s="46"/>
      <c r="K41" s="48">
        <f>+B41/'Sources, notes'!C$39</f>
        <v>0.6944444444444444</v>
      </c>
      <c r="L41" s="48">
        <f>+C41/'Sources, notes'!$C$33</f>
        <v>1.76056338028169</v>
      </c>
      <c r="M41" s="48">
        <f>+D41/'Sources, notes'!$C$33</f>
        <v>2.2007042253521125</v>
      </c>
      <c r="N41" s="48">
        <f>+E41/'Sources, notes'!$C$33</f>
        <v>1.584507042253521</v>
      </c>
      <c r="O41" s="48">
        <f>+F41/'Sources, notes'!$C$33</f>
        <v>2.9049295774647885</v>
      </c>
      <c r="P41" s="48">
        <f>+G41/'Sources, notes'!$C$33</f>
        <v>2.7288732394366195</v>
      </c>
      <c r="Q41" s="48">
        <f>+H41/'Sources, notes'!C$37</f>
        <v>0.22535211267605634</v>
      </c>
      <c r="R41" s="48">
        <f t="shared" si="0"/>
        <v>64</v>
      </c>
      <c r="S41" s="41"/>
      <c r="T41" s="48">
        <f>+K41*'Sources, notes'!$B299</f>
        <v>2.1046006944444446</v>
      </c>
      <c r="U41" s="48">
        <f>+L41*'Sources, notes'!$B299</f>
        <v>5.335607394366197</v>
      </c>
      <c r="V41" s="48">
        <f>+M41*'Sources, notes'!$B299</f>
        <v>6.669509242957746</v>
      </c>
      <c r="W41" s="48">
        <f>+N41*'Sources, notes'!$B299</f>
        <v>4.802046654929577</v>
      </c>
      <c r="X41" s="48">
        <f>+O41*'Sources, notes'!$B299</f>
        <v>8.803752200704226</v>
      </c>
      <c r="Y41" s="48">
        <f>+P41*'Sources, notes'!$B299</f>
        <v>8.270191461267606</v>
      </c>
      <c r="Z41" s="48">
        <f>+Q41*'Sources, notes'!$B299</f>
        <v>0.6829577464788733</v>
      </c>
      <c r="AA41" s="48">
        <f>+R41*'Sources, notes'!$B299</f>
        <v>193.96</v>
      </c>
      <c r="AB41" s="47"/>
      <c r="AC41" s="47"/>
      <c r="AD41" s="47"/>
      <c r="AE41" s="47"/>
      <c r="AF41" s="47"/>
      <c r="AG41" s="47"/>
      <c r="AH41" s="47"/>
    </row>
    <row r="42" spans="1:34" ht="12.75">
      <c r="A42" s="46">
        <v>1807</v>
      </c>
      <c r="B42" s="57"/>
      <c r="C42" s="57">
        <v>16</v>
      </c>
      <c r="D42" s="57"/>
      <c r="E42" s="57">
        <v>23</v>
      </c>
      <c r="F42" s="57">
        <v>40</v>
      </c>
      <c r="G42" s="57"/>
      <c r="H42" s="57">
        <v>18</v>
      </c>
      <c r="I42" s="57">
        <v>62</v>
      </c>
      <c r="J42" s="46"/>
      <c r="K42" s="48">
        <f>+B42/'Sources, notes'!C$39</f>
        <v>0</v>
      </c>
      <c r="L42" s="48">
        <f>+C42/'Sources, notes'!$C$33</f>
        <v>1.408450704225352</v>
      </c>
      <c r="M42" s="48">
        <f>+D42/'Sources, notes'!$C$33</f>
        <v>0</v>
      </c>
      <c r="N42" s="48">
        <f>+E42/'Sources, notes'!$C$33</f>
        <v>2.0246478873239435</v>
      </c>
      <c r="O42" s="48">
        <f>+F42/'Sources, notes'!$C$33</f>
        <v>3.52112676056338</v>
      </c>
      <c r="P42" s="48">
        <f>+G42/'Sources, notes'!$C$33</f>
        <v>0</v>
      </c>
      <c r="Q42" s="48">
        <f>+H42/'Sources, notes'!C$37</f>
        <v>0.2535211267605634</v>
      </c>
      <c r="R42" s="48">
        <f t="shared" si="0"/>
        <v>62</v>
      </c>
      <c r="S42" s="41"/>
      <c r="T42" s="48">
        <f>+K42*'Sources, notes'!$B300</f>
        <v>0</v>
      </c>
      <c r="U42" s="48">
        <f>+L42*'Sources, notes'!$B300</f>
        <v>4.268485915492958</v>
      </c>
      <c r="V42" s="48">
        <f>+M42*'Sources, notes'!$B300</f>
        <v>0</v>
      </c>
      <c r="W42" s="48">
        <f>+N42*'Sources, notes'!$B300</f>
        <v>6.135948503521127</v>
      </c>
      <c r="X42" s="48">
        <f>+O42*'Sources, notes'!$B300</f>
        <v>10.671214788732394</v>
      </c>
      <c r="Y42" s="48">
        <f>+P42*'Sources, notes'!$B300</f>
        <v>0</v>
      </c>
      <c r="Z42" s="48">
        <f>+Q42*'Sources, notes'!$B300</f>
        <v>0.7683274647887324</v>
      </c>
      <c r="AA42" s="48">
        <f>+R42*'Sources, notes'!$B300</f>
        <v>187.89875</v>
      </c>
      <c r="AB42" s="47"/>
      <c r="AC42" s="47"/>
      <c r="AD42" s="47"/>
      <c r="AE42" s="47"/>
      <c r="AF42" s="47"/>
      <c r="AG42" s="47"/>
      <c r="AH42" s="47"/>
    </row>
    <row r="43" spans="1:34" ht="12.75">
      <c r="A43" s="46">
        <v>1808</v>
      </c>
      <c r="B43" s="57"/>
      <c r="C43" s="57">
        <v>18</v>
      </c>
      <c r="D43" s="57">
        <v>28</v>
      </c>
      <c r="E43" s="57">
        <v>24</v>
      </c>
      <c r="F43" s="57">
        <v>40</v>
      </c>
      <c r="G43" s="57"/>
      <c r="H43" s="57">
        <v>19.5</v>
      </c>
      <c r="I43" s="57"/>
      <c r="J43" s="46"/>
      <c r="K43" s="48">
        <f>+B43/'Sources, notes'!C$39</f>
        <v>0</v>
      </c>
      <c r="L43" s="48">
        <f>+C43/'Sources, notes'!$C$33</f>
        <v>1.584507042253521</v>
      </c>
      <c r="M43" s="48">
        <f>+D43/'Sources, notes'!$C$33</f>
        <v>2.464788732394366</v>
      </c>
      <c r="N43" s="48">
        <f>+E43/'Sources, notes'!$C$33</f>
        <v>2.112676056338028</v>
      </c>
      <c r="O43" s="48">
        <f>+F43/'Sources, notes'!$C$33</f>
        <v>3.52112676056338</v>
      </c>
      <c r="P43" s="48">
        <f>+G43/'Sources, notes'!$C$33</f>
        <v>0</v>
      </c>
      <c r="Q43" s="48">
        <f>+H43/'Sources, notes'!C$37</f>
        <v>0.2746478873239437</v>
      </c>
      <c r="R43" s="48">
        <f t="shared" si="0"/>
        <v>0</v>
      </c>
      <c r="S43" s="41"/>
      <c r="T43" s="48">
        <f>+K43*'Sources, notes'!$B301</f>
        <v>0</v>
      </c>
      <c r="U43" s="48">
        <f>+L43*'Sources, notes'!$B301</f>
        <v>4.802046654929577</v>
      </c>
      <c r="V43" s="48">
        <f>+M43*'Sources, notes'!$B301</f>
        <v>7.469850352112676</v>
      </c>
      <c r="W43" s="48">
        <f>+N43*'Sources, notes'!$B301</f>
        <v>6.402728873239436</v>
      </c>
      <c r="X43" s="48">
        <f>+O43*'Sources, notes'!$B301</f>
        <v>10.671214788732394</v>
      </c>
      <c r="Y43" s="48">
        <f>+P43*'Sources, notes'!$B301</f>
        <v>0</v>
      </c>
      <c r="Z43" s="48">
        <f>+Q43*'Sources, notes'!$B301</f>
        <v>0.8323547535211269</v>
      </c>
      <c r="AA43" s="48">
        <f>+R43*'Sources, notes'!$B301</f>
        <v>0</v>
      </c>
      <c r="AB43" s="47"/>
      <c r="AC43" s="47"/>
      <c r="AD43" s="47"/>
      <c r="AE43" s="47"/>
      <c r="AF43" s="47"/>
      <c r="AG43" s="47"/>
      <c r="AH43" s="47"/>
    </row>
    <row r="44" spans="1:34" ht="12.75">
      <c r="A44" s="46">
        <v>1809</v>
      </c>
      <c r="B44" s="57">
        <v>34</v>
      </c>
      <c r="C44" s="57">
        <v>24</v>
      </c>
      <c r="D44" s="57"/>
      <c r="E44" s="57">
        <v>22</v>
      </c>
      <c r="F44" s="57">
        <v>72</v>
      </c>
      <c r="G44" s="57"/>
      <c r="H44" s="57">
        <v>20</v>
      </c>
      <c r="I44" s="57"/>
      <c r="J44" s="46"/>
      <c r="K44" s="48">
        <f>+B44/'Sources, notes'!C$39</f>
        <v>0.3325508607198748</v>
      </c>
      <c r="L44" s="48">
        <f>+C44/'Sources, notes'!$C$33</f>
        <v>2.112676056338028</v>
      </c>
      <c r="M44" s="48">
        <f>+D44/'Sources, notes'!$C$33</f>
        <v>0</v>
      </c>
      <c r="N44" s="48">
        <f>+E44/'Sources, notes'!$C$33</f>
        <v>1.936619718309859</v>
      </c>
      <c r="O44" s="48">
        <f>+F44/'Sources, notes'!$C$33</f>
        <v>6.338028169014084</v>
      </c>
      <c r="P44" s="48">
        <f>+G44/'Sources, notes'!$C$33</f>
        <v>0</v>
      </c>
      <c r="Q44" s="48">
        <f>+H44/'Sources, notes'!C$37</f>
        <v>0.28169014084507044</v>
      </c>
      <c r="R44" s="48">
        <f t="shared" si="0"/>
        <v>0</v>
      </c>
      <c r="S44" s="41"/>
      <c r="T44" s="48">
        <f>+K44*'Sources, notes'!$B302</f>
        <v>1.0078369522691706</v>
      </c>
      <c r="U44" s="48">
        <f>+L44*'Sources, notes'!$B302</f>
        <v>6.402728873239436</v>
      </c>
      <c r="V44" s="48">
        <f>+M44*'Sources, notes'!$B302</f>
        <v>0</v>
      </c>
      <c r="W44" s="48">
        <f>+N44*'Sources, notes'!$B302</f>
        <v>5.869168133802817</v>
      </c>
      <c r="X44" s="48">
        <f>+O44*'Sources, notes'!$B302</f>
        <v>19.208186619718308</v>
      </c>
      <c r="Y44" s="48">
        <f>+P44*'Sources, notes'!$B302</f>
        <v>0</v>
      </c>
      <c r="Z44" s="48">
        <f>+Q44*'Sources, notes'!$B302</f>
        <v>0.8536971830985917</v>
      </c>
      <c r="AA44" s="48">
        <f>+R44*'Sources, notes'!$B302</f>
        <v>0</v>
      </c>
      <c r="AB44" s="47"/>
      <c r="AC44" s="47"/>
      <c r="AD44" s="47"/>
      <c r="AE44" s="47"/>
      <c r="AF44" s="47"/>
      <c r="AG44" s="47"/>
      <c r="AH44" s="47"/>
    </row>
    <row r="45" spans="1:34" ht="12.75">
      <c r="A45" s="46">
        <v>1810</v>
      </c>
      <c r="B45" s="57">
        <v>43</v>
      </c>
      <c r="C45" s="57">
        <v>27</v>
      </c>
      <c r="D45" s="57">
        <v>26</v>
      </c>
      <c r="E45" s="57">
        <v>22</v>
      </c>
      <c r="F45" s="57">
        <v>31</v>
      </c>
      <c r="G45" s="57">
        <v>37</v>
      </c>
      <c r="H45" s="57">
        <v>18.2</v>
      </c>
      <c r="I45" s="57"/>
      <c r="J45" s="46"/>
      <c r="K45" s="48">
        <f>+B45/'Sources, notes'!C$39</f>
        <v>0.4205790297339593</v>
      </c>
      <c r="L45" s="48">
        <f>+C45/'Sources, notes'!$C$33</f>
        <v>2.3767605633802815</v>
      </c>
      <c r="M45" s="48">
        <f>+D45/'Sources, notes'!$C$33</f>
        <v>2.288732394366197</v>
      </c>
      <c r="N45" s="48">
        <f>+E45/'Sources, notes'!$C$33</f>
        <v>1.936619718309859</v>
      </c>
      <c r="O45" s="48">
        <f>+F45/'Sources, notes'!$C$33</f>
        <v>2.7288732394366195</v>
      </c>
      <c r="P45" s="48">
        <f>+G45/'Sources, notes'!$C$33</f>
        <v>3.2570422535211265</v>
      </c>
      <c r="Q45" s="48">
        <f>+H45/'Sources, notes'!C$37</f>
        <v>0.2563380281690141</v>
      </c>
      <c r="R45" s="48">
        <f t="shared" si="0"/>
        <v>0</v>
      </c>
      <c r="S45" s="41"/>
      <c r="T45" s="48">
        <f>+K45*'Sources, notes'!$B303</f>
        <v>1.2746173219874803</v>
      </c>
      <c r="U45" s="48">
        <f>+L45*'Sources, notes'!$B303</f>
        <v>7.203069982394366</v>
      </c>
      <c r="V45" s="48">
        <f>+M45*'Sources, notes'!$B303</f>
        <v>6.936289612676056</v>
      </c>
      <c r="W45" s="48">
        <f>+N45*'Sources, notes'!$B303</f>
        <v>5.869168133802817</v>
      </c>
      <c r="X45" s="48">
        <f>+O45*'Sources, notes'!$B303</f>
        <v>8.270191461267606</v>
      </c>
      <c r="Y45" s="48">
        <f>+P45*'Sources, notes'!$B303</f>
        <v>9.870873679577464</v>
      </c>
      <c r="Z45" s="48">
        <f>+Q45*'Sources, notes'!$B303</f>
        <v>0.7768644366197183</v>
      </c>
      <c r="AA45" s="48">
        <f>+R45*'Sources, notes'!$B303</f>
        <v>0</v>
      </c>
      <c r="AB45" s="47"/>
      <c r="AC45" s="47"/>
      <c r="AD45" s="47"/>
      <c r="AE45" s="47"/>
      <c r="AF45" s="47"/>
      <c r="AG45" s="47"/>
      <c r="AH45" s="47"/>
    </row>
    <row r="46" spans="1:34" ht="12.75">
      <c r="A46" s="46">
        <v>1811</v>
      </c>
      <c r="B46" s="57">
        <v>42</v>
      </c>
      <c r="C46" s="57">
        <v>26</v>
      </c>
      <c r="D46" s="57">
        <v>23</v>
      </c>
      <c r="E46" s="57">
        <v>40</v>
      </c>
      <c r="F46" s="57">
        <v>38</v>
      </c>
      <c r="G46" s="57">
        <v>44</v>
      </c>
      <c r="H46" s="57">
        <v>13</v>
      </c>
      <c r="I46" s="57"/>
      <c r="J46" s="46"/>
      <c r="K46" s="48">
        <f>+B46/'Sources, notes'!C$39</f>
        <v>0.4107981220657277</v>
      </c>
      <c r="L46" s="48">
        <f>+C46/'Sources, notes'!$C$33</f>
        <v>2.288732394366197</v>
      </c>
      <c r="M46" s="48">
        <f>+D46/'Sources, notes'!$C$33</f>
        <v>2.0246478873239435</v>
      </c>
      <c r="N46" s="48">
        <f>+E46/'Sources, notes'!$C$33</f>
        <v>3.52112676056338</v>
      </c>
      <c r="O46" s="48">
        <f>+F46/'Sources, notes'!$C$33</f>
        <v>3.345070422535211</v>
      </c>
      <c r="P46" s="48">
        <f>+G46/'Sources, notes'!$C$33</f>
        <v>3.873239436619718</v>
      </c>
      <c r="Q46" s="48">
        <f>+H46/'Sources, notes'!C$37</f>
        <v>0.18309859154929578</v>
      </c>
      <c r="R46" s="48">
        <f t="shared" si="0"/>
        <v>0</v>
      </c>
      <c r="S46" s="41"/>
      <c r="T46" s="48">
        <f>+K46*'Sources, notes'!$B304</f>
        <v>1.244975058685446</v>
      </c>
      <c r="U46" s="48">
        <f>+L46*'Sources, notes'!$B304</f>
        <v>6.936289612676056</v>
      </c>
      <c r="V46" s="48">
        <f>+M46*'Sources, notes'!$B304</f>
        <v>6.135948503521127</v>
      </c>
      <c r="W46" s="48">
        <f>+N46*'Sources, notes'!$B304</f>
        <v>10.671214788732394</v>
      </c>
      <c r="X46" s="48">
        <f>+O46*'Sources, notes'!$B304</f>
        <v>10.137654049295774</v>
      </c>
      <c r="Y46" s="48">
        <f>+P46*'Sources, notes'!$B304</f>
        <v>11.738336267605634</v>
      </c>
      <c r="Z46" s="48">
        <f>+Q46*'Sources, notes'!$B304</f>
        <v>0.5549031690140845</v>
      </c>
      <c r="AA46" s="48">
        <f>+R46*'Sources, notes'!$B304</f>
        <v>0</v>
      </c>
      <c r="AB46" s="47"/>
      <c r="AC46" s="47"/>
      <c r="AD46" s="47"/>
      <c r="AE46" s="47"/>
      <c r="AF46" s="47"/>
      <c r="AG46" s="47"/>
      <c r="AH46" s="47"/>
    </row>
    <row r="47" spans="1:34" ht="12.75">
      <c r="A47" s="46">
        <v>1812</v>
      </c>
      <c r="B47" s="57"/>
      <c r="C47" s="57"/>
      <c r="D47" s="57"/>
      <c r="E47" s="57">
        <v>32</v>
      </c>
      <c r="F47" s="57"/>
      <c r="G47" s="57"/>
      <c r="H47" s="57">
        <v>13.1</v>
      </c>
      <c r="I47" s="57"/>
      <c r="J47" s="46"/>
      <c r="K47" s="48">
        <f>+B47/'Sources, notes'!C$39</f>
        <v>0</v>
      </c>
      <c r="L47" s="48">
        <f>+C47/'Sources, notes'!$C$33</f>
        <v>0</v>
      </c>
      <c r="M47" s="48">
        <f>+D47/'Sources, notes'!$C$33</f>
        <v>0</v>
      </c>
      <c r="N47" s="48">
        <f>+E47/'Sources, notes'!$C$33</f>
        <v>2.816901408450704</v>
      </c>
      <c r="O47" s="48">
        <f>+F47/'Sources, notes'!$C$33</f>
        <v>0</v>
      </c>
      <c r="P47" s="48">
        <f>+G47/'Sources, notes'!$C$33</f>
        <v>0</v>
      </c>
      <c r="Q47" s="48">
        <f>+H47/'Sources, notes'!C$37</f>
        <v>0.18450704225352113</v>
      </c>
      <c r="R47" s="48">
        <f t="shared" si="0"/>
        <v>0</v>
      </c>
      <c r="S47" s="41"/>
      <c r="T47" s="48">
        <f>+K47*'Sources, notes'!$B305</f>
        <v>0</v>
      </c>
      <c r="U47" s="48">
        <f>+L47*'Sources, notes'!$B305</f>
        <v>0</v>
      </c>
      <c r="V47" s="48">
        <f>+M47*'Sources, notes'!$B305</f>
        <v>0</v>
      </c>
      <c r="W47" s="48">
        <f>+N47*'Sources, notes'!$B305</f>
        <v>8.536971830985916</v>
      </c>
      <c r="X47" s="48">
        <f>+O47*'Sources, notes'!$B305</f>
        <v>0</v>
      </c>
      <c r="Y47" s="48">
        <f>+P47*'Sources, notes'!$B305</f>
        <v>0</v>
      </c>
      <c r="Z47" s="48">
        <f>+Q47*'Sources, notes'!$B305</f>
        <v>0.5591716549295775</v>
      </c>
      <c r="AA47" s="48">
        <f>+R47*'Sources, notes'!$B305</f>
        <v>0</v>
      </c>
      <c r="AB47" s="47"/>
      <c r="AC47" s="47"/>
      <c r="AD47" s="47"/>
      <c r="AE47" s="47"/>
      <c r="AF47" s="47"/>
      <c r="AG47" s="47"/>
      <c r="AH47" s="47"/>
    </row>
    <row r="48" spans="1:22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1"/>
      <c r="O48" s="41"/>
      <c r="P48" s="41"/>
      <c r="Q48" s="41"/>
      <c r="R48" s="41"/>
      <c r="S48" s="41"/>
      <c r="T48" s="41"/>
      <c r="U48" s="41"/>
      <c r="V48" s="42"/>
    </row>
    <row r="49" spans="1:34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1"/>
      <c r="O49" s="41"/>
      <c r="P49" s="41"/>
      <c r="Q49" s="41"/>
      <c r="R49" s="41"/>
      <c r="S49" s="41"/>
      <c r="T49" s="41"/>
      <c r="U49" s="41"/>
      <c r="V49" s="41"/>
      <c r="Y49" s="46"/>
      <c r="Z49" s="48"/>
      <c r="AA49" s="49"/>
      <c r="AB49" s="49"/>
      <c r="AC49" s="48"/>
      <c r="AD49" s="48"/>
      <c r="AE49" s="49"/>
      <c r="AF49" s="48"/>
      <c r="AG49" s="49"/>
      <c r="AH49" s="48"/>
    </row>
    <row r="50" spans="1:22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1"/>
      <c r="O50" s="41"/>
      <c r="P50" s="41"/>
      <c r="Q50" s="41"/>
      <c r="R50" s="41"/>
      <c r="S50" s="41"/>
      <c r="T50" s="41"/>
      <c r="U50" s="41"/>
      <c r="V50" s="42"/>
    </row>
    <row r="51" spans="1:22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1"/>
      <c r="O51" s="41"/>
      <c r="P51" s="41"/>
      <c r="Q51" s="41"/>
      <c r="R51" s="41"/>
      <c r="S51" s="41"/>
      <c r="T51" s="41"/>
      <c r="U51" s="41"/>
      <c r="V51" s="42"/>
    </row>
    <row r="52" spans="2:27" ht="12.75">
      <c r="B52" s="43"/>
      <c r="C52" s="43"/>
      <c r="D52" s="43"/>
      <c r="E52" s="43"/>
      <c r="F52" s="43"/>
      <c r="G52" s="43"/>
      <c r="H52" s="43"/>
      <c r="I52" s="43"/>
      <c r="J52" s="43"/>
      <c r="N52" s="41"/>
      <c r="O52" s="50"/>
      <c r="P52" s="41"/>
      <c r="Q52" s="41"/>
      <c r="R52" s="41"/>
      <c r="S52" s="41"/>
      <c r="T52" s="41"/>
      <c r="U52" s="41"/>
      <c r="V52" s="42"/>
      <c r="AA52" s="50"/>
    </row>
    <row r="53" spans="2:22" ht="12.75">
      <c r="B53" s="43"/>
      <c r="C53" s="43"/>
      <c r="D53" s="43"/>
      <c r="E53" s="43"/>
      <c r="F53" s="43"/>
      <c r="G53" s="43"/>
      <c r="H53" s="43"/>
      <c r="I53" s="43"/>
      <c r="J53" s="43"/>
      <c r="N53" s="41"/>
      <c r="O53" s="41"/>
      <c r="P53" s="41"/>
      <c r="Q53" s="41"/>
      <c r="R53" s="41"/>
      <c r="S53" s="41"/>
      <c r="T53" s="41"/>
      <c r="U53" s="41"/>
      <c r="V53" s="42"/>
    </row>
    <row r="54" spans="2:22" ht="12.75">
      <c r="B54" s="43"/>
      <c r="C54" s="43"/>
      <c r="D54" s="43"/>
      <c r="E54" s="43"/>
      <c r="F54" s="43"/>
      <c r="G54" s="43"/>
      <c r="H54" s="43"/>
      <c r="I54" s="43"/>
      <c r="J54" s="43"/>
      <c r="N54" s="45"/>
      <c r="P54" s="41"/>
      <c r="Q54" s="41"/>
      <c r="R54" s="41"/>
      <c r="S54" s="41"/>
      <c r="T54" s="41"/>
      <c r="U54" s="41"/>
      <c r="V54" s="42"/>
    </row>
    <row r="55" spans="2:22" ht="12.75">
      <c r="B55" s="43"/>
      <c r="C55" s="43"/>
      <c r="D55" s="43"/>
      <c r="E55" s="43"/>
      <c r="F55" s="43"/>
      <c r="G55" s="43"/>
      <c r="H55" s="43"/>
      <c r="I55" s="43"/>
      <c r="J55" s="43"/>
      <c r="P55" s="41"/>
      <c r="Q55" s="41"/>
      <c r="R55" s="41"/>
      <c r="S55" s="41"/>
      <c r="T55" s="41"/>
      <c r="U55" s="41"/>
      <c r="V55" s="42"/>
    </row>
    <row r="56" spans="2:22" ht="12.75">
      <c r="B56" s="43"/>
      <c r="C56" s="43"/>
      <c r="D56" s="43"/>
      <c r="E56" s="43"/>
      <c r="F56" s="43"/>
      <c r="G56" s="43"/>
      <c r="H56" s="43"/>
      <c r="I56" s="43"/>
      <c r="J56" s="43"/>
      <c r="P56" s="41"/>
      <c r="Q56" s="41"/>
      <c r="R56" s="41"/>
      <c r="S56" s="41"/>
      <c r="T56" s="41"/>
      <c r="U56" s="41"/>
      <c r="V56" s="42"/>
    </row>
    <row r="57" spans="2:22" ht="12.75">
      <c r="B57" s="43"/>
      <c r="C57" s="43"/>
      <c r="D57" s="43"/>
      <c r="E57" s="43"/>
      <c r="F57" s="43"/>
      <c r="G57" s="43"/>
      <c r="H57" s="43"/>
      <c r="I57" s="43"/>
      <c r="J57" s="43"/>
      <c r="N57" s="41"/>
      <c r="O57" s="41"/>
      <c r="P57" s="41"/>
      <c r="Q57" s="41"/>
      <c r="R57" s="41"/>
      <c r="S57" s="41"/>
      <c r="T57" s="41"/>
      <c r="U57" s="41"/>
      <c r="V57" s="42"/>
    </row>
    <row r="58" spans="2:22" ht="12.75">
      <c r="B58" s="43"/>
      <c r="C58" s="43"/>
      <c r="D58" s="43"/>
      <c r="E58" s="43"/>
      <c r="F58" s="43"/>
      <c r="G58" s="43"/>
      <c r="H58" s="43"/>
      <c r="I58" s="43"/>
      <c r="J58" s="43"/>
      <c r="N58" s="41"/>
      <c r="O58" s="41"/>
      <c r="P58" s="41"/>
      <c r="Q58" s="41"/>
      <c r="R58" s="41"/>
      <c r="S58" s="41"/>
      <c r="T58" s="41"/>
      <c r="U58" s="41"/>
      <c r="V58" s="42"/>
    </row>
    <row r="59" spans="2:22" ht="12.75">
      <c r="B59" s="43"/>
      <c r="C59" s="43"/>
      <c r="D59" s="43"/>
      <c r="E59" s="43"/>
      <c r="F59" s="43"/>
      <c r="G59" s="43"/>
      <c r="H59" s="43"/>
      <c r="I59" s="43"/>
      <c r="J59" s="43"/>
      <c r="N59" s="41"/>
      <c r="O59" s="41"/>
      <c r="P59" s="41"/>
      <c r="Q59" s="41"/>
      <c r="R59" s="41"/>
      <c r="S59" s="41"/>
      <c r="T59" s="41"/>
      <c r="U59" s="41"/>
      <c r="V59" s="42"/>
    </row>
    <row r="60" spans="2:22" ht="12.75">
      <c r="B60" s="43"/>
      <c r="C60" s="43"/>
      <c r="D60" s="43"/>
      <c r="E60" s="43"/>
      <c r="F60" s="43"/>
      <c r="G60" s="43"/>
      <c r="H60" s="43"/>
      <c r="I60" s="43"/>
      <c r="J60" s="43"/>
      <c r="N60" s="41"/>
      <c r="O60" s="41"/>
      <c r="P60" s="41"/>
      <c r="Q60" s="41"/>
      <c r="R60" s="41"/>
      <c r="S60" s="41"/>
      <c r="T60" s="41"/>
      <c r="U60" s="41"/>
      <c r="V60" s="42"/>
    </row>
    <row r="61" spans="2:22" ht="12.75">
      <c r="B61" s="43"/>
      <c r="C61" s="43"/>
      <c r="D61" s="43"/>
      <c r="E61" s="43"/>
      <c r="F61" s="43"/>
      <c r="G61" s="43"/>
      <c r="H61" s="43"/>
      <c r="I61" s="43"/>
      <c r="J61" s="43"/>
      <c r="N61" s="41"/>
      <c r="O61" s="41"/>
      <c r="P61" s="41"/>
      <c r="Q61" s="41"/>
      <c r="R61" s="41"/>
      <c r="S61" s="41"/>
      <c r="T61" s="41"/>
      <c r="U61" s="41"/>
      <c r="V61" s="42"/>
    </row>
    <row r="62" spans="2:22" ht="12.75">
      <c r="B62" s="43"/>
      <c r="C62" s="43"/>
      <c r="D62" s="43"/>
      <c r="E62" s="43"/>
      <c r="F62" s="43"/>
      <c r="G62" s="43"/>
      <c r="H62" s="43"/>
      <c r="I62" s="43"/>
      <c r="J62" s="43"/>
      <c r="N62" s="41"/>
      <c r="O62" s="41"/>
      <c r="P62" s="41"/>
      <c r="Q62" s="41"/>
      <c r="R62" s="41"/>
      <c r="S62" s="41"/>
      <c r="T62" s="41"/>
      <c r="U62" s="41"/>
      <c r="V62" s="42"/>
    </row>
    <row r="63" spans="2:22" ht="12.75">
      <c r="B63" s="43"/>
      <c r="C63" s="43"/>
      <c r="D63" s="43"/>
      <c r="E63" s="43"/>
      <c r="F63" s="43"/>
      <c r="G63" s="43"/>
      <c r="H63" s="43"/>
      <c r="I63" s="43"/>
      <c r="J63" s="43"/>
      <c r="N63" s="41"/>
      <c r="O63" s="41"/>
      <c r="P63" s="41"/>
      <c r="Q63" s="41"/>
      <c r="R63" s="41"/>
      <c r="S63" s="41"/>
      <c r="T63" s="41"/>
      <c r="U63" s="41"/>
      <c r="V63" s="42"/>
    </row>
    <row r="64" spans="2:22" ht="12.75">
      <c r="B64" s="43"/>
      <c r="C64" s="43"/>
      <c r="D64" s="43"/>
      <c r="E64" s="43"/>
      <c r="F64" s="43"/>
      <c r="G64" s="43"/>
      <c r="H64" s="43"/>
      <c r="I64" s="43"/>
      <c r="J64" s="43"/>
      <c r="N64" s="41"/>
      <c r="O64" s="41"/>
      <c r="P64" s="41"/>
      <c r="Q64" s="41"/>
      <c r="R64" s="41"/>
      <c r="S64" s="41"/>
      <c r="T64" s="41"/>
      <c r="U64" s="41"/>
      <c r="V64" s="42"/>
    </row>
    <row r="65" spans="2:22" ht="12.75">
      <c r="B65" s="43"/>
      <c r="C65" s="43"/>
      <c r="D65" s="43"/>
      <c r="E65" s="43"/>
      <c r="F65" s="43"/>
      <c r="G65" s="43"/>
      <c r="H65" s="43"/>
      <c r="I65" s="43"/>
      <c r="J65" s="43"/>
      <c r="N65" s="41"/>
      <c r="O65" s="41"/>
      <c r="P65" s="41"/>
      <c r="Q65" s="41"/>
      <c r="R65" s="41"/>
      <c r="S65" s="41"/>
      <c r="T65" s="41"/>
      <c r="U65" s="41"/>
      <c r="V65" s="42"/>
    </row>
    <row r="66" spans="2:22" ht="12.75">
      <c r="B66" s="43"/>
      <c r="C66" s="43"/>
      <c r="D66" s="43"/>
      <c r="E66" s="43"/>
      <c r="F66" s="43"/>
      <c r="G66" s="43"/>
      <c r="H66" s="43"/>
      <c r="I66" s="43"/>
      <c r="J66" s="43"/>
      <c r="N66" s="41"/>
      <c r="O66" s="41"/>
      <c r="P66" s="41"/>
      <c r="Q66" s="41"/>
      <c r="R66" s="41"/>
      <c r="S66" s="41"/>
      <c r="T66" s="41"/>
      <c r="U66" s="41"/>
      <c r="V66" s="42"/>
    </row>
    <row r="67" spans="2:22" ht="12.75">
      <c r="B67" s="43"/>
      <c r="C67" s="43"/>
      <c r="D67" s="43"/>
      <c r="E67" s="43"/>
      <c r="F67" s="43"/>
      <c r="G67" s="43"/>
      <c r="H67" s="43"/>
      <c r="I67" s="43"/>
      <c r="J67" s="43"/>
      <c r="N67" s="41"/>
      <c r="O67" s="41"/>
      <c r="P67" s="41"/>
      <c r="Q67" s="41"/>
      <c r="R67" s="41"/>
      <c r="S67" s="41"/>
      <c r="T67" s="41"/>
      <c r="U67" s="41"/>
      <c r="V67" s="42"/>
    </row>
    <row r="68" spans="2:22" ht="12.75">
      <c r="B68" s="43"/>
      <c r="C68" s="43"/>
      <c r="D68" s="43"/>
      <c r="E68" s="43"/>
      <c r="F68" s="43"/>
      <c r="G68" s="43"/>
      <c r="H68" s="43"/>
      <c r="I68" s="43"/>
      <c r="J68" s="43"/>
      <c r="N68" s="41"/>
      <c r="O68" s="41"/>
      <c r="P68" s="41"/>
      <c r="Q68" s="41"/>
      <c r="R68" s="41"/>
      <c r="S68" s="41"/>
      <c r="T68" s="41"/>
      <c r="U68" s="41"/>
      <c r="V68" s="42"/>
    </row>
    <row r="69" spans="2:22" ht="12.75">
      <c r="B69" s="43"/>
      <c r="C69" s="43"/>
      <c r="D69" s="43"/>
      <c r="E69" s="43"/>
      <c r="F69" s="43"/>
      <c r="G69" s="43"/>
      <c r="H69" s="43"/>
      <c r="I69" s="43"/>
      <c r="J69" s="43"/>
      <c r="N69" s="41"/>
      <c r="O69" s="41"/>
      <c r="P69" s="41"/>
      <c r="Q69" s="41"/>
      <c r="R69" s="41"/>
      <c r="S69" s="41"/>
      <c r="T69" s="41"/>
      <c r="U69" s="41"/>
      <c r="V69" s="42"/>
    </row>
    <row r="70" spans="2:22" ht="12.75">
      <c r="B70" s="43"/>
      <c r="C70" s="43"/>
      <c r="D70" s="43"/>
      <c r="E70" s="43"/>
      <c r="F70" s="43"/>
      <c r="G70" s="43"/>
      <c r="H70" s="43"/>
      <c r="I70" s="43"/>
      <c r="J70" s="43"/>
      <c r="N70" s="41"/>
      <c r="O70" s="41"/>
      <c r="P70" s="41"/>
      <c r="Q70" s="41"/>
      <c r="R70" s="41"/>
      <c r="S70" s="41"/>
      <c r="T70" s="41"/>
      <c r="U70" s="41"/>
      <c r="V70" s="42"/>
    </row>
    <row r="71" spans="2:22" ht="12.75">
      <c r="B71" s="43"/>
      <c r="C71" s="43"/>
      <c r="D71" s="43"/>
      <c r="E71" s="43"/>
      <c r="F71" s="43"/>
      <c r="G71" s="43"/>
      <c r="H71" s="43"/>
      <c r="I71" s="43"/>
      <c r="J71" s="43"/>
      <c r="N71" s="41"/>
      <c r="O71" s="41"/>
      <c r="P71" s="41"/>
      <c r="Q71" s="41"/>
      <c r="R71" s="41"/>
      <c r="S71" s="41"/>
      <c r="T71" s="41"/>
      <c r="U71" s="41"/>
      <c r="V71" s="42"/>
    </row>
    <row r="72" spans="2:22" ht="12.75">
      <c r="B72" s="43"/>
      <c r="C72" s="43"/>
      <c r="D72" s="43"/>
      <c r="E72" s="43"/>
      <c r="F72" s="43"/>
      <c r="G72" s="43"/>
      <c r="H72" s="43"/>
      <c r="I72" s="43"/>
      <c r="J72" s="43"/>
      <c r="N72" s="41"/>
      <c r="O72" s="41"/>
      <c r="P72" s="41"/>
      <c r="Q72" s="41"/>
      <c r="R72" s="41"/>
      <c r="S72" s="41"/>
      <c r="T72" s="41"/>
      <c r="U72" s="41"/>
      <c r="V72" s="42"/>
    </row>
    <row r="73" spans="2:22" ht="12.75">
      <c r="B73" s="43"/>
      <c r="C73" s="43"/>
      <c r="D73" s="43"/>
      <c r="E73" s="43"/>
      <c r="F73" s="43"/>
      <c r="G73" s="43"/>
      <c r="H73" s="43"/>
      <c r="I73" s="43"/>
      <c r="J73" s="43"/>
      <c r="N73" s="41"/>
      <c r="O73" s="41"/>
      <c r="P73" s="41"/>
      <c r="Q73" s="41"/>
      <c r="R73" s="41"/>
      <c r="S73" s="41"/>
      <c r="T73" s="41"/>
      <c r="U73" s="41"/>
      <c r="V73" s="42"/>
    </row>
    <row r="74" spans="2:22" ht="12.75">
      <c r="B74" s="43"/>
      <c r="C74" s="43"/>
      <c r="D74" s="43"/>
      <c r="E74" s="43"/>
      <c r="F74" s="43"/>
      <c r="G74" s="43"/>
      <c r="H74" s="43"/>
      <c r="I74" s="43"/>
      <c r="J74" s="43"/>
      <c r="N74" s="41"/>
      <c r="O74" s="41"/>
      <c r="P74" s="41"/>
      <c r="Q74" s="41"/>
      <c r="R74" s="41"/>
      <c r="S74" s="41"/>
      <c r="T74" s="41"/>
      <c r="U74" s="41"/>
      <c r="V74" s="42"/>
    </row>
    <row r="75" spans="2:22" ht="12.75">
      <c r="B75" s="43"/>
      <c r="C75" s="43"/>
      <c r="D75" s="43"/>
      <c r="E75" s="43"/>
      <c r="F75" s="43"/>
      <c r="G75" s="43"/>
      <c r="H75" s="43"/>
      <c r="I75" s="43"/>
      <c r="J75" s="43"/>
      <c r="N75" s="41"/>
      <c r="O75" s="41"/>
      <c r="P75" s="41"/>
      <c r="Q75" s="41"/>
      <c r="R75" s="41"/>
      <c r="S75" s="41"/>
      <c r="T75" s="41"/>
      <c r="U75" s="41"/>
      <c r="V75" s="42"/>
    </row>
    <row r="76" spans="2:22" ht="12.75">
      <c r="B76" s="43"/>
      <c r="C76" s="43"/>
      <c r="D76" s="43"/>
      <c r="E76" s="43"/>
      <c r="F76" s="43"/>
      <c r="G76" s="43"/>
      <c r="H76" s="43"/>
      <c r="I76" s="43"/>
      <c r="J76" s="43"/>
      <c r="N76" s="41"/>
      <c r="O76" s="41"/>
      <c r="P76" s="41"/>
      <c r="Q76" s="41"/>
      <c r="R76" s="41"/>
      <c r="S76" s="41"/>
      <c r="T76" s="41"/>
      <c r="U76" s="41"/>
      <c r="V76" s="42"/>
    </row>
    <row r="77" spans="2:22" ht="12.75">
      <c r="B77" s="43"/>
      <c r="C77" s="43"/>
      <c r="D77" s="43"/>
      <c r="E77" s="43"/>
      <c r="F77" s="43"/>
      <c r="G77" s="43"/>
      <c r="H77" s="43"/>
      <c r="I77" s="43"/>
      <c r="J77" s="43"/>
      <c r="N77" s="41"/>
      <c r="O77" s="41"/>
      <c r="P77" s="41"/>
      <c r="Q77" s="41"/>
      <c r="R77" s="41"/>
      <c r="S77" s="41"/>
      <c r="T77" s="41"/>
      <c r="U77" s="41"/>
      <c r="V77" s="42"/>
    </row>
    <row r="78" spans="2:22" ht="12.75">
      <c r="B78" s="43"/>
      <c r="C78" s="43"/>
      <c r="D78" s="43"/>
      <c r="E78" s="43"/>
      <c r="F78" s="43"/>
      <c r="G78" s="43"/>
      <c r="H78" s="43"/>
      <c r="I78" s="43"/>
      <c r="J78" s="43"/>
      <c r="N78" s="41"/>
      <c r="O78" s="41"/>
      <c r="P78" s="41"/>
      <c r="Q78" s="41"/>
      <c r="R78" s="41"/>
      <c r="S78" s="41"/>
      <c r="T78" s="41"/>
      <c r="U78" s="41"/>
      <c r="V78" s="42"/>
    </row>
    <row r="79" spans="2:22" ht="12.75">
      <c r="B79" s="43"/>
      <c r="C79" s="43"/>
      <c r="D79" s="43"/>
      <c r="E79" s="43"/>
      <c r="F79" s="43"/>
      <c r="G79" s="43"/>
      <c r="H79" s="43"/>
      <c r="I79" s="43"/>
      <c r="J79" s="43"/>
      <c r="N79" s="41"/>
      <c r="O79" s="41"/>
      <c r="P79" s="41"/>
      <c r="Q79" s="41"/>
      <c r="R79" s="41"/>
      <c r="S79" s="41"/>
      <c r="T79" s="41"/>
      <c r="U79" s="41"/>
      <c r="V79" s="42"/>
    </row>
    <row r="80" spans="2:22" ht="12.75">
      <c r="B80" s="43"/>
      <c r="C80" s="43"/>
      <c r="D80" s="43"/>
      <c r="E80" s="43"/>
      <c r="F80" s="43"/>
      <c r="G80" s="43"/>
      <c r="H80" s="43"/>
      <c r="I80" s="43"/>
      <c r="J80" s="43"/>
      <c r="N80" s="41"/>
      <c r="O80" s="41"/>
      <c r="P80" s="41"/>
      <c r="Q80" s="41"/>
      <c r="R80" s="41"/>
      <c r="S80" s="41"/>
      <c r="T80" s="41"/>
      <c r="U80" s="41"/>
      <c r="V80" s="42"/>
    </row>
    <row r="81" spans="2:22" ht="12.75">
      <c r="B81" s="43"/>
      <c r="C81" s="43"/>
      <c r="D81" s="43"/>
      <c r="E81" s="43"/>
      <c r="F81" s="43"/>
      <c r="G81" s="43"/>
      <c r="H81" s="43"/>
      <c r="I81" s="43"/>
      <c r="J81" s="43"/>
      <c r="N81" s="41"/>
      <c r="O81" s="41"/>
      <c r="P81" s="41"/>
      <c r="Q81" s="41"/>
      <c r="R81" s="41"/>
      <c r="S81" s="41"/>
      <c r="T81" s="41"/>
      <c r="U81" s="41"/>
      <c r="V81" s="42"/>
    </row>
    <row r="82" spans="2:22" ht="12.75">
      <c r="B82" s="43"/>
      <c r="C82" s="43"/>
      <c r="D82" s="43"/>
      <c r="E82" s="43"/>
      <c r="F82" s="43"/>
      <c r="G82" s="43"/>
      <c r="H82" s="43"/>
      <c r="I82" s="43"/>
      <c r="J82" s="43"/>
      <c r="N82" s="41"/>
      <c r="O82" s="41"/>
      <c r="P82" s="41"/>
      <c r="Q82" s="41"/>
      <c r="R82" s="41"/>
      <c r="S82" s="41"/>
      <c r="T82" s="41"/>
      <c r="U82" s="41"/>
      <c r="V82" s="42"/>
    </row>
    <row r="83" spans="2:22" ht="12.75">
      <c r="B83" s="43"/>
      <c r="C83" s="43"/>
      <c r="D83" s="43"/>
      <c r="E83" s="43"/>
      <c r="F83" s="43"/>
      <c r="G83" s="43"/>
      <c r="H83" s="43"/>
      <c r="I83" s="43"/>
      <c r="J83" s="43"/>
      <c r="N83" s="41"/>
      <c r="O83" s="41"/>
      <c r="P83" s="41"/>
      <c r="Q83" s="41"/>
      <c r="R83" s="41"/>
      <c r="S83" s="41"/>
      <c r="T83" s="41"/>
      <c r="U83" s="41"/>
      <c r="V83" s="42"/>
    </row>
    <row r="84" spans="2:22" ht="12.75">
      <c r="B84" s="43"/>
      <c r="C84" s="43"/>
      <c r="D84" s="43"/>
      <c r="E84" s="43"/>
      <c r="F84" s="43"/>
      <c r="G84" s="43"/>
      <c r="H84" s="43"/>
      <c r="I84" s="43"/>
      <c r="J84" s="43"/>
      <c r="N84" s="41"/>
      <c r="O84" s="41"/>
      <c r="P84" s="41"/>
      <c r="Q84" s="41"/>
      <c r="R84" s="41"/>
      <c r="S84" s="41"/>
      <c r="T84" s="41"/>
      <c r="U84" s="41"/>
      <c r="V84" s="42"/>
    </row>
    <row r="85" spans="2:22" ht="12.75">
      <c r="B85" s="43"/>
      <c r="C85" s="43"/>
      <c r="D85" s="43"/>
      <c r="E85" s="43"/>
      <c r="F85" s="43"/>
      <c r="G85" s="43"/>
      <c r="H85" s="43"/>
      <c r="I85" s="43"/>
      <c r="J85" s="43"/>
      <c r="N85" s="41"/>
      <c r="O85" s="41"/>
      <c r="P85" s="41"/>
      <c r="Q85" s="41"/>
      <c r="R85" s="41"/>
      <c r="S85" s="41"/>
      <c r="T85" s="41"/>
      <c r="U85" s="41"/>
      <c r="V85" s="42"/>
    </row>
    <row r="86" spans="2:22" ht="12.75">
      <c r="B86" s="43"/>
      <c r="C86" s="43"/>
      <c r="D86" s="43"/>
      <c r="E86" s="43"/>
      <c r="F86" s="43"/>
      <c r="G86" s="43"/>
      <c r="H86" s="43"/>
      <c r="I86" s="43"/>
      <c r="J86" s="43"/>
      <c r="N86" s="41"/>
      <c r="O86" s="41"/>
      <c r="P86" s="41"/>
      <c r="Q86" s="41"/>
      <c r="R86" s="41"/>
      <c r="S86" s="41"/>
      <c r="T86" s="41"/>
      <c r="U86" s="41"/>
      <c r="V86" s="42"/>
    </row>
    <row r="87" spans="2:22" ht="12.75">
      <c r="B87" s="43"/>
      <c r="C87" s="43"/>
      <c r="D87" s="43"/>
      <c r="E87" s="43"/>
      <c r="F87" s="43"/>
      <c r="G87" s="43"/>
      <c r="H87" s="43"/>
      <c r="I87" s="43"/>
      <c r="J87" s="43"/>
      <c r="N87" s="41"/>
      <c r="O87" s="41"/>
      <c r="P87" s="41"/>
      <c r="Q87" s="41"/>
      <c r="R87" s="41"/>
      <c r="S87" s="41"/>
      <c r="T87" s="41"/>
      <c r="U87" s="41"/>
      <c r="V87" s="42"/>
    </row>
    <row r="88" spans="2:22" ht="12.75">
      <c r="B88" s="43"/>
      <c r="C88" s="43"/>
      <c r="D88" s="43"/>
      <c r="E88" s="43"/>
      <c r="F88" s="43"/>
      <c r="G88" s="43"/>
      <c r="H88" s="43"/>
      <c r="I88" s="43"/>
      <c r="J88" s="43"/>
      <c r="N88" s="41"/>
      <c r="O88" s="41"/>
      <c r="P88" s="41"/>
      <c r="Q88" s="41"/>
      <c r="R88" s="41"/>
      <c r="S88" s="41"/>
      <c r="T88" s="41"/>
      <c r="U88" s="41"/>
      <c r="V88" s="42"/>
    </row>
    <row r="89" spans="2:22" ht="12.75">
      <c r="B89" s="43"/>
      <c r="C89" s="43"/>
      <c r="D89" s="43"/>
      <c r="E89" s="43"/>
      <c r="F89" s="43"/>
      <c r="G89" s="43"/>
      <c r="H89" s="43"/>
      <c r="I89" s="43"/>
      <c r="J89" s="43"/>
      <c r="N89" s="41"/>
      <c r="O89" s="41"/>
      <c r="P89" s="41"/>
      <c r="Q89" s="41"/>
      <c r="R89" s="41"/>
      <c r="S89" s="41"/>
      <c r="T89" s="41"/>
      <c r="U89" s="41"/>
      <c r="V89" s="42"/>
    </row>
    <row r="90" spans="2:22" ht="12.75">
      <c r="B90" s="43"/>
      <c r="C90" s="43"/>
      <c r="D90" s="43"/>
      <c r="E90" s="43"/>
      <c r="F90" s="43"/>
      <c r="G90" s="43"/>
      <c r="H90" s="43"/>
      <c r="I90" s="43"/>
      <c r="J90" s="43"/>
      <c r="N90" s="41"/>
      <c r="O90" s="41"/>
      <c r="P90" s="41"/>
      <c r="Q90" s="41"/>
      <c r="R90" s="41"/>
      <c r="S90" s="41"/>
      <c r="T90" s="41"/>
      <c r="U90" s="41"/>
      <c r="V90" s="42"/>
    </row>
    <row r="91" spans="2:22" ht="12.75">
      <c r="B91" s="43"/>
      <c r="C91" s="43"/>
      <c r="D91" s="43"/>
      <c r="E91" s="43"/>
      <c r="F91" s="43"/>
      <c r="G91" s="43"/>
      <c r="H91" s="43"/>
      <c r="I91" s="43"/>
      <c r="J91" s="43"/>
      <c r="N91" s="41"/>
      <c r="O91" s="41"/>
      <c r="P91" s="41"/>
      <c r="Q91" s="41"/>
      <c r="R91" s="41"/>
      <c r="S91" s="41"/>
      <c r="T91" s="41"/>
      <c r="U91" s="41"/>
      <c r="V91" s="42"/>
    </row>
    <row r="92" spans="2:22" ht="12.75">
      <c r="B92" s="43"/>
      <c r="C92" s="43"/>
      <c r="D92" s="43"/>
      <c r="E92" s="43"/>
      <c r="F92" s="43"/>
      <c r="G92" s="43"/>
      <c r="H92" s="43"/>
      <c r="I92" s="43"/>
      <c r="J92" s="43"/>
      <c r="N92" s="41"/>
      <c r="O92" s="41"/>
      <c r="P92" s="41"/>
      <c r="Q92" s="41"/>
      <c r="R92" s="41"/>
      <c r="S92" s="41"/>
      <c r="T92" s="41"/>
      <c r="U92" s="41"/>
      <c r="V92" s="42"/>
    </row>
    <row r="93" spans="2:22" ht="12.75">
      <c r="B93" s="43"/>
      <c r="C93" s="43"/>
      <c r="D93" s="43"/>
      <c r="E93" s="43"/>
      <c r="F93" s="43"/>
      <c r="G93" s="43"/>
      <c r="H93" s="43"/>
      <c r="I93" s="43"/>
      <c r="J93" s="43"/>
      <c r="N93" s="41"/>
      <c r="O93" s="41"/>
      <c r="P93" s="41"/>
      <c r="Q93" s="41"/>
      <c r="R93" s="41"/>
      <c r="S93" s="41"/>
      <c r="T93" s="41"/>
      <c r="U93" s="41"/>
      <c r="V93" s="42"/>
    </row>
    <row r="94" spans="2:22" ht="12.75">
      <c r="B94" s="43"/>
      <c r="C94" s="43"/>
      <c r="D94" s="43"/>
      <c r="E94" s="43"/>
      <c r="F94" s="43"/>
      <c r="G94" s="43"/>
      <c r="H94" s="43"/>
      <c r="I94" s="43"/>
      <c r="J94" s="43"/>
      <c r="N94" s="41"/>
      <c r="O94" s="41"/>
      <c r="P94" s="41"/>
      <c r="Q94" s="41"/>
      <c r="R94" s="41"/>
      <c r="S94" s="41"/>
      <c r="T94" s="41"/>
      <c r="U94" s="41"/>
      <c r="V94" s="42"/>
    </row>
    <row r="95" spans="2:22" ht="12.75">
      <c r="B95" s="43"/>
      <c r="C95" s="43"/>
      <c r="D95" s="43"/>
      <c r="E95" s="43"/>
      <c r="F95" s="43"/>
      <c r="G95" s="43"/>
      <c r="H95" s="43"/>
      <c r="I95" s="43"/>
      <c r="J95" s="43"/>
      <c r="N95" s="41"/>
      <c r="O95" s="41"/>
      <c r="P95" s="41"/>
      <c r="Q95" s="41"/>
      <c r="R95" s="41"/>
      <c r="S95" s="41"/>
      <c r="T95" s="41"/>
      <c r="U95" s="41"/>
      <c r="V95" s="42"/>
    </row>
    <row r="96" spans="2:22" ht="12.75">
      <c r="B96" s="43"/>
      <c r="C96" s="43"/>
      <c r="D96" s="43"/>
      <c r="E96" s="43"/>
      <c r="F96" s="43"/>
      <c r="G96" s="43"/>
      <c r="H96" s="43"/>
      <c r="I96" s="43"/>
      <c r="J96" s="43"/>
      <c r="N96" s="41"/>
      <c r="O96" s="41"/>
      <c r="P96" s="41"/>
      <c r="Q96" s="41"/>
      <c r="R96" s="41"/>
      <c r="S96" s="41"/>
      <c r="T96" s="41"/>
      <c r="U96" s="41"/>
      <c r="V96" s="42"/>
    </row>
    <row r="97" spans="2:22" ht="12.75">
      <c r="B97" s="43"/>
      <c r="C97" s="43"/>
      <c r="D97" s="43"/>
      <c r="E97" s="43"/>
      <c r="F97" s="43"/>
      <c r="G97" s="43"/>
      <c r="H97" s="43"/>
      <c r="I97" s="43"/>
      <c r="J97" s="43"/>
      <c r="N97" s="41"/>
      <c r="O97" s="41"/>
      <c r="P97" s="41"/>
      <c r="Q97" s="41"/>
      <c r="R97" s="41"/>
      <c r="S97" s="41"/>
      <c r="T97" s="41"/>
      <c r="U97" s="41"/>
      <c r="V97" s="42"/>
    </row>
    <row r="98" spans="2:22" ht="12.75">
      <c r="B98" s="43"/>
      <c r="C98" s="43"/>
      <c r="D98" s="43"/>
      <c r="E98" s="43"/>
      <c r="F98" s="43"/>
      <c r="G98" s="43"/>
      <c r="H98" s="43"/>
      <c r="I98" s="43"/>
      <c r="J98" s="43"/>
      <c r="N98" s="41"/>
      <c r="O98" s="41"/>
      <c r="P98" s="41"/>
      <c r="Q98" s="41"/>
      <c r="R98" s="41"/>
      <c r="S98" s="41"/>
      <c r="T98" s="41"/>
      <c r="U98" s="41"/>
      <c r="V98" s="42"/>
    </row>
    <row r="99" spans="2:22" ht="12.75">
      <c r="B99" s="43"/>
      <c r="C99" s="43"/>
      <c r="D99" s="43"/>
      <c r="E99" s="43"/>
      <c r="F99" s="43"/>
      <c r="G99" s="43"/>
      <c r="H99" s="43"/>
      <c r="I99" s="43"/>
      <c r="J99" s="43"/>
      <c r="N99" s="41"/>
      <c r="O99" s="41"/>
      <c r="P99" s="41"/>
      <c r="Q99" s="41"/>
      <c r="R99" s="41"/>
      <c r="S99" s="41"/>
      <c r="T99" s="41"/>
      <c r="U99" s="41"/>
      <c r="V99" s="42"/>
    </row>
    <row r="100" spans="2:22" ht="12.75">
      <c r="B100" s="43"/>
      <c r="C100" s="43"/>
      <c r="D100" s="43"/>
      <c r="E100" s="43"/>
      <c r="F100" s="43"/>
      <c r="G100" s="43"/>
      <c r="H100" s="43"/>
      <c r="I100" s="43"/>
      <c r="J100" s="43"/>
      <c r="N100" s="41"/>
      <c r="O100" s="41"/>
      <c r="P100" s="41"/>
      <c r="Q100" s="41"/>
      <c r="R100" s="41"/>
      <c r="S100" s="41"/>
      <c r="T100" s="41"/>
      <c r="U100" s="41"/>
      <c r="V100" s="42"/>
    </row>
    <row r="101" spans="2:22" ht="12.75">
      <c r="B101" s="43"/>
      <c r="C101" s="43"/>
      <c r="D101" s="43"/>
      <c r="E101" s="43"/>
      <c r="F101" s="43"/>
      <c r="G101" s="43"/>
      <c r="H101" s="43"/>
      <c r="I101" s="43"/>
      <c r="J101" s="43"/>
      <c r="N101" s="41"/>
      <c r="O101" s="41"/>
      <c r="P101" s="41"/>
      <c r="Q101" s="41"/>
      <c r="R101" s="41"/>
      <c r="S101" s="41"/>
      <c r="T101" s="41"/>
      <c r="U101" s="41"/>
      <c r="V101" s="42"/>
    </row>
    <row r="102" spans="2:22" ht="12.75">
      <c r="B102" s="43"/>
      <c r="C102" s="43"/>
      <c r="D102" s="43"/>
      <c r="E102" s="43"/>
      <c r="F102" s="43"/>
      <c r="G102" s="43"/>
      <c r="H102" s="43"/>
      <c r="I102" s="43"/>
      <c r="J102" s="43"/>
      <c r="N102" s="41"/>
      <c r="O102" s="41"/>
      <c r="P102" s="41"/>
      <c r="Q102" s="41"/>
      <c r="R102" s="41"/>
      <c r="S102" s="41"/>
      <c r="T102" s="41"/>
      <c r="U102" s="41"/>
      <c r="V102" s="42"/>
    </row>
    <row r="103" spans="2:22" ht="12.75">
      <c r="B103" s="43"/>
      <c r="C103" s="43"/>
      <c r="D103" s="43"/>
      <c r="E103" s="43"/>
      <c r="F103" s="43"/>
      <c r="G103" s="43"/>
      <c r="H103" s="43"/>
      <c r="I103" s="43"/>
      <c r="J103" s="43"/>
      <c r="N103" s="41"/>
      <c r="O103" s="41"/>
      <c r="P103" s="41"/>
      <c r="Q103" s="41"/>
      <c r="R103" s="41"/>
      <c r="S103" s="41"/>
      <c r="T103" s="41"/>
      <c r="U103" s="41"/>
      <c r="V103" s="42"/>
    </row>
    <row r="104" spans="2:22" ht="12.75">
      <c r="B104" s="43"/>
      <c r="C104" s="43"/>
      <c r="D104" s="43"/>
      <c r="E104" s="43"/>
      <c r="F104" s="43"/>
      <c r="G104" s="43"/>
      <c r="H104" s="43"/>
      <c r="I104" s="43"/>
      <c r="J104" s="43"/>
      <c r="N104" s="41"/>
      <c r="O104" s="41"/>
      <c r="P104" s="41"/>
      <c r="Q104" s="41"/>
      <c r="R104" s="41"/>
      <c r="S104" s="41"/>
      <c r="T104" s="41"/>
      <c r="U104" s="41"/>
      <c r="V104" s="42"/>
    </row>
    <row r="105" spans="2:22" ht="12.75">
      <c r="B105" s="43"/>
      <c r="C105" s="43"/>
      <c r="D105" s="43"/>
      <c r="E105" s="43"/>
      <c r="F105" s="43"/>
      <c r="G105" s="43"/>
      <c r="H105" s="43"/>
      <c r="I105" s="43"/>
      <c r="J105" s="43"/>
      <c r="N105" s="41"/>
      <c r="O105" s="41"/>
      <c r="P105" s="41"/>
      <c r="Q105" s="41"/>
      <c r="R105" s="41"/>
      <c r="S105" s="41"/>
      <c r="T105" s="41"/>
      <c r="U105" s="41"/>
      <c r="V105" s="42"/>
    </row>
    <row r="106" spans="2:22" ht="12.75">
      <c r="B106" s="43"/>
      <c r="C106" s="43"/>
      <c r="D106" s="43"/>
      <c r="E106" s="43"/>
      <c r="F106" s="43"/>
      <c r="G106" s="43"/>
      <c r="H106" s="43"/>
      <c r="I106" s="43"/>
      <c r="J106" s="43"/>
      <c r="N106" s="41"/>
      <c r="O106" s="41"/>
      <c r="P106" s="41"/>
      <c r="Q106" s="41"/>
      <c r="R106" s="41"/>
      <c r="S106" s="41"/>
      <c r="T106" s="41"/>
      <c r="U106" s="41"/>
      <c r="V106" s="42"/>
    </row>
    <row r="107" spans="2:22" ht="12.75">
      <c r="B107" s="43"/>
      <c r="C107" s="43"/>
      <c r="D107" s="43"/>
      <c r="E107" s="43"/>
      <c r="F107" s="43"/>
      <c r="G107" s="43"/>
      <c r="H107" s="43"/>
      <c r="I107" s="43"/>
      <c r="J107" s="43"/>
      <c r="N107" s="41"/>
      <c r="O107" s="41"/>
      <c r="P107" s="41"/>
      <c r="Q107" s="41"/>
      <c r="R107" s="41"/>
      <c r="S107" s="41"/>
      <c r="T107" s="41"/>
      <c r="U107" s="41"/>
      <c r="V107" s="42"/>
    </row>
    <row r="108" spans="2:22" ht="12.75">
      <c r="B108" s="43"/>
      <c r="C108" s="43"/>
      <c r="D108" s="43"/>
      <c r="E108" s="43"/>
      <c r="F108" s="43"/>
      <c r="G108" s="43"/>
      <c r="H108" s="43"/>
      <c r="I108" s="43"/>
      <c r="J108" s="43"/>
      <c r="N108" s="41"/>
      <c r="O108" s="41"/>
      <c r="P108" s="41"/>
      <c r="Q108" s="41"/>
      <c r="R108" s="41"/>
      <c r="S108" s="41"/>
      <c r="T108" s="41"/>
      <c r="U108" s="41"/>
      <c r="V108" s="42"/>
    </row>
    <row r="109" spans="2:22" ht="12.75">
      <c r="B109" s="43"/>
      <c r="C109" s="43"/>
      <c r="D109" s="43"/>
      <c r="E109" s="43"/>
      <c r="F109" s="43"/>
      <c r="G109" s="43"/>
      <c r="H109" s="43"/>
      <c r="I109" s="43"/>
      <c r="J109" s="43"/>
      <c r="N109" s="41"/>
      <c r="O109" s="41"/>
      <c r="P109" s="41"/>
      <c r="Q109" s="41"/>
      <c r="R109" s="41"/>
      <c r="S109" s="41"/>
      <c r="T109" s="41"/>
      <c r="U109" s="41"/>
      <c r="V109" s="42"/>
    </row>
    <row r="110" spans="2:22" ht="12.75">
      <c r="B110" s="43"/>
      <c r="C110" s="43"/>
      <c r="D110" s="43"/>
      <c r="E110" s="43"/>
      <c r="F110" s="43"/>
      <c r="G110" s="43"/>
      <c r="H110" s="43"/>
      <c r="I110" s="43"/>
      <c r="J110" s="43"/>
      <c r="N110" s="41"/>
      <c r="O110" s="41"/>
      <c r="P110" s="41"/>
      <c r="Q110" s="41"/>
      <c r="R110" s="41"/>
      <c r="S110" s="41"/>
      <c r="T110" s="41"/>
      <c r="U110" s="41"/>
      <c r="V110" s="42"/>
    </row>
    <row r="111" spans="2:22" ht="12.75">
      <c r="B111" s="43"/>
      <c r="C111" s="43"/>
      <c r="D111" s="43"/>
      <c r="E111" s="43"/>
      <c r="F111" s="43"/>
      <c r="G111" s="43"/>
      <c r="H111" s="43"/>
      <c r="I111" s="43"/>
      <c r="J111" s="43"/>
      <c r="N111" s="41"/>
      <c r="O111" s="41"/>
      <c r="P111" s="41"/>
      <c r="Q111" s="41"/>
      <c r="R111" s="41"/>
      <c r="S111" s="41"/>
      <c r="T111" s="41"/>
      <c r="U111" s="41"/>
      <c r="V111" s="42"/>
    </row>
    <row r="112" spans="2:22" ht="12.75">
      <c r="B112" s="43"/>
      <c r="C112" s="43"/>
      <c r="D112" s="43"/>
      <c r="E112" s="43"/>
      <c r="F112" s="43"/>
      <c r="G112" s="43"/>
      <c r="H112" s="43"/>
      <c r="I112" s="43"/>
      <c r="J112" s="43"/>
      <c r="N112" s="41"/>
      <c r="O112" s="41"/>
      <c r="P112" s="41"/>
      <c r="Q112" s="41"/>
      <c r="R112" s="41"/>
      <c r="S112" s="41"/>
      <c r="T112" s="41"/>
      <c r="U112" s="41"/>
      <c r="V112" s="42"/>
    </row>
    <row r="113" spans="2:22" ht="12.75">
      <c r="B113" s="43"/>
      <c r="C113" s="43"/>
      <c r="D113" s="43"/>
      <c r="E113" s="43"/>
      <c r="F113" s="43"/>
      <c r="G113" s="43"/>
      <c r="H113" s="43"/>
      <c r="I113" s="43"/>
      <c r="J113" s="43"/>
      <c r="N113" s="41"/>
      <c r="O113" s="41"/>
      <c r="P113" s="41"/>
      <c r="Q113" s="41"/>
      <c r="R113" s="41"/>
      <c r="S113" s="41"/>
      <c r="T113" s="41"/>
      <c r="U113" s="41"/>
      <c r="V113" s="42"/>
    </row>
    <row r="114" spans="2:22" ht="12.75">
      <c r="B114" s="43"/>
      <c r="C114" s="43"/>
      <c r="D114" s="43"/>
      <c r="E114" s="43"/>
      <c r="F114" s="43"/>
      <c r="G114" s="43"/>
      <c r="H114" s="43"/>
      <c r="I114" s="43"/>
      <c r="J114" s="43"/>
      <c r="N114" s="41"/>
      <c r="O114" s="41"/>
      <c r="P114" s="41"/>
      <c r="Q114" s="41"/>
      <c r="R114" s="41"/>
      <c r="S114" s="41"/>
      <c r="T114" s="41"/>
      <c r="U114" s="41"/>
      <c r="V114" s="42"/>
    </row>
    <row r="115" spans="2:22" ht="12.75">
      <c r="B115" s="43"/>
      <c r="C115" s="43"/>
      <c r="D115" s="43"/>
      <c r="E115" s="43"/>
      <c r="F115" s="43"/>
      <c r="G115" s="43"/>
      <c r="H115" s="43"/>
      <c r="I115" s="43"/>
      <c r="J115" s="43"/>
      <c r="N115" s="41"/>
      <c r="O115" s="41"/>
      <c r="P115" s="41"/>
      <c r="Q115" s="41"/>
      <c r="R115" s="41"/>
      <c r="S115" s="41"/>
      <c r="T115" s="41"/>
      <c r="U115" s="41"/>
      <c r="V115" s="42"/>
    </row>
    <row r="116" spans="2:22" ht="12.75">
      <c r="B116" s="43"/>
      <c r="C116" s="43"/>
      <c r="D116" s="43"/>
      <c r="E116" s="43"/>
      <c r="F116" s="43"/>
      <c r="G116" s="43"/>
      <c r="H116" s="43"/>
      <c r="I116" s="43"/>
      <c r="J116" s="43"/>
      <c r="N116" s="41"/>
      <c r="O116" s="41"/>
      <c r="P116" s="41"/>
      <c r="Q116" s="41"/>
      <c r="R116" s="41"/>
      <c r="S116" s="41"/>
      <c r="T116" s="41"/>
      <c r="U116" s="41"/>
      <c r="V116" s="42"/>
    </row>
    <row r="117" spans="2:22" ht="12.75">
      <c r="B117" s="43"/>
      <c r="C117" s="43"/>
      <c r="D117" s="43"/>
      <c r="E117" s="43"/>
      <c r="F117" s="43"/>
      <c r="G117" s="43"/>
      <c r="H117" s="43"/>
      <c r="I117" s="43"/>
      <c r="J117" s="43"/>
      <c r="N117" s="41"/>
      <c r="O117" s="41"/>
      <c r="P117" s="41"/>
      <c r="Q117" s="41"/>
      <c r="R117" s="41"/>
      <c r="S117" s="41"/>
      <c r="T117" s="41"/>
      <c r="U117" s="41"/>
      <c r="V117" s="42"/>
    </row>
    <row r="118" spans="2:22" ht="12.75">
      <c r="B118" s="43"/>
      <c r="C118" s="43"/>
      <c r="D118" s="43"/>
      <c r="E118" s="43"/>
      <c r="F118" s="43"/>
      <c r="G118" s="43"/>
      <c r="H118" s="43"/>
      <c r="I118" s="43"/>
      <c r="J118" s="43"/>
      <c r="N118" s="41"/>
      <c r="O118" s="41"/>
      <c r="P118" s="41"/>
      <c r="Q118" s="41"/>
      <c r="R118" s="41"/>
      <c r="S118" s="41"/>
      <c r="T118" s="41"/>
      <c r="U118" s="41"/>
      <c r="V118" s="42"/>
    </row>
    <row r="119" spans="2:22" ht="12.75">
      <c r="B119" s="43"/>
      <c r="C119" s="43"/>
      <c r="D119" s="43"/>
      <c r="E119" s="43"/>
      <c r="F119" s="43"/>
      <c r="G119" s="43"/>
      <c r="H119" s="43"/>
      <c r="I119" s="43"/>
      <c r="J119" s="43"/>
      <c r="N119" s="41"/>
      <c r="O119" s="41"/>
      <c r="P119" s="41"/>
      <c r="Q119" s="41"/>
      <c r="R119" s="41"/>
      <c r="S119" s="41"/>
      <c r="T119" s="41"/>
      <c r="U119" s="41"/>
      <c r="V119" s="42"/>
    </row>
    <row r="120" spans="2:22" ht="12.75">
      <c r="B120" s="43"/>
      <c r="C120" s="43"/>
      <c r="D120" s="43"/>
      <c r="E120" s="43"/>
      <c r="F120" s="43"/>
      <c r="G120" s="43"/>
      <c r="H120" s="43"/>
      <c r="I120" s="43"/>
      <c r="J120" s="43"/>
      <c r="N120" s="41"/>
      <c r="O120" s="41"/>
      <c r="P120" s="41"/>
      <c r="Q120" s="41"/>
      <c r="R120" s="41"/>
      <c r="S120" s="41"/>
      <c r="T120" s="41"/>
      <c r="U120" s="41"/>
      <c r="V120" s="42"/>
    </row>
    <row r="121" spans="2:22" ht="12.75">
      <c r="B121" s="43"/>
      <c r="C121" s="43"/>
      <c r="D121" s="43"/>
      <c r="E121" s="43"/>
      <c r="F121" s="43"/>
      <c r="G121" s="43"/>
      <c r="H121" s="43"/>
      <c r="I121" s="43"/>
      <c r="J121" s="43"/>
      <c r="N121" s="41"/>
      <c r="O121" s="41"/>
      <c r="P121" s="41"/>
      <c r="Q121" s="41"/>
      <c r="R121" s="41"/>
      <c r="S121" s="41"/>
      <c r="T121" s="41"/>
      <c r="U121" s="41"/>
      <c r="V121" s="42"/>
    </row>
    <row r="122" spans="2:22" ht="12.75">
      <c r="B122" s="43"/>
      <c r="C122" s="43"/>
      <c r="D122" s="43"/>
      <c r="E122" s="43"/>
      <c r="F122" s="43"/>
      <c r="G122" s="43"/>
      <c r="H122" s="43"/>
      <c r="I122" s="43"/>
      <c r="J122" s="43"/>
      <c r="N122" s="41"/>
      <c r="O122" s="41"/>
      <c r="P122" s="41"/>
      <c r="Q122" s="41"/>
      <c r="R122" s="41"/>
      <c r="S122" s="41"/>
      <c r="T122" s="41"/>
      <c r="U122" s="41"/>
      <c r="V122" s="42"/>
    </row>
    <row r="123" spans="2:22" ht="12.75">
      <c r="B123" s="43"/>
      <c r="C123" s="43"/>
      <c r="D123" s="43"/>
      <c r="E123" s="43"/>
      <c r="F123" s="43"/>
      <c r="G123" s="43"/>
      <c r="H123" s="43"/>
      <c r="I123" s="43"/>
      <c r="J123" s="43"/>
      <c r="N123" s="41"/>
      <c r="O123" s="41"/>
      <c r="P123" s="41"/>
      <c r="Q123" s="41"/>
      <c r="R123" s="41"/>
      <c r="S123" s="41"/>
      <c r="T123" s="41"/>
      <c r="U123" s="41"/>
      <c r="V123" s="42"/>
    </row>
    <row r="124" spans="2:22" ht="12.75">
      <c r="B124" s="43"/>
      <c r="C124" s="43"/>
      <c r="D124" s="43"/>
      <c r="E124" s="43"/>
      <c r="F124" s="43"/>
      <c r="G124" s="43"/>
      <c r="H124" s="43"/>
      <c r="I124" s="43"/>
      <c r="J124" s="43"/>
      <c r="N124" s="41"/>
      <c r="O124" s="41"/>
      <c r="P124" s="41"/>
      <c r="Q124" s="41"/>
      <c r="R124" s="41"/>
      <c r="S124" s="41"/>
      <c r="T124" s="41"/>
      <c r="U124" s="41"/>
      <c r="V124" s="42"/>
    </row>
    <row r="125" spans="2:22" ht="12.75">
      <c r="B125" s="43"/>
      <c r="C125" s="43"/>
      <c r="D125" s="43"/>
      <c r="E125" s="43"/>
      <c r="F125" s="43"/>
      <c r="G125" s="43"/>
      <c r="H125" s="43"/>
      <c r="I125" s="43"/>
      <c r="J125" s="43"/>
      <c r="N125" s="41"/>
      <c r="O125" s="41"/>
      <c r="P125" s="41"/>
      <c r="Q125" s="41"/>
      <c r="R125" s="41"/>
      <c r="S125" s="41"/>
      <c r="T125" s="41"/>
      <c r="U125" s="41"/>
      <c r="V125" s="42"/>
    </row>
    <row r="126" spans="2:22" ht="12.75">
      <c r="B126" s="43"/>
      <c r="C126" s="43"/>
      <c r="D126" s="43"/>
      <c r="E126" s="43"/>
      <c r="F126" s="43"/>
      <c r="G126" s="43"/>
      <c r="H126" s="43"/>
      <c r="I126" s="43"/>
      <c r="J126" s="43"/>
      <c r="N126" s="41"/>
      <c r="O126" s="41"/>
      <c r="P126" s="41"/>
      <c r="Q126" s="41"/>
      <c r="R126" s="41"/>
      <c r="S126" s="41"/>
      <c r="T126" s="41"/>
      <c r="U126" s="41"/>
      <c r="V126" s="42"/>
    </row>
    <row r="127" spans="2:22" ht="12.75">
      <c r="B127" s="43"/>
      <c r="C127" s="43"/>
      <c r="D127" s="43"/>
      <c r="E127" s="43"/>
      <c r="F127" s="43"/>
      <c r="G127" s="43"/>
      <c r="H127" s="43"/>
      <c r="I127" s="43"/>
      <c r="J127" s="43"/>
      <c r="N127" s="41"/>
      <c r="O127" s="41"/>
      <c r="P127" s="41"/>
      <c r="Q127" s="41"/>
      <c r="R127" s="41"/>
      <c r="S127" s="41"/>
      <c r="T127" s="41"/>
      <c r="U127" s="41"/>
      <c r="V127" s="42"/>
    </row>
    <row r="128" spans="2:22" ht="12.75">
      <c r="B128" s="43"/>
      <c r="C128" s="43"/>
      <c r="D128" s="43"/>
      <c r="E128" s="43"/>
      <c r="F128" s="43"/>
      <c r="G128" s="43"/>
      <c r="H128" s="43"/>
      <c r="I128" s="43"/>
      <c r="J128" s="43"/>
      <c r="N128" s="41"/>
      <c r="O128" s="41"/>
      <c r="P128" s="41"/>
      <c r="Q128" s="41"/>
      <c r="R128" s="41"/>
      <c r="S128" s="41"/>
      <c r="T128" s="41"/>
      <c r="U128" s="41"/>
      <c r="V128" s="42"/>
    </row>
    <row r="129" spans="2:22" ht="12.75">
      <c r="B129" s="43"/>
      <c r="C129" s="43"/>
      <c r="D129" s="43"/>
      <c r="E129" s="43"/>
      <c r="F129" s="43"/>
      <c r="G129" s="43"/>
      <c r="H129" s="43"/>
      <c r="I129" s="43"/>
      <c r="J129" s="43"/>
      <c r="N129" s="41"/>
      <c r="O129" s="41"/>
      <c r="P129" s="41"/>
      <c r="Q129" s="41"/>
      <c r="R129" s="41"/>
      <c r="S129" s="41"/>
      <c r="T129" s="41"/>
      <c r="U129" s="41"/>
      <c r="V129" s="42"/>
    </row>
    <row r="130" spans="2:22" ht="12.75">
      <c r="B130" s="43"/>
      <c r="C130" s="43"/>
      <c r="D130" s="43"/>
      <c r="E130" s="43"/>
      <c r="F130" s="43"/>
      <c r="G130" s="43"/>
      <c r="H130" s="43"/>
      <c r="I130" s="43"/>
      <c r="J130" s="43"/>
      <c r="N130" s="41"/>
      <c r="O130" s="41"/>
      <c r="P130" s="41"/>
      <c r="Q130" s="41"/>
      <c r="R130" s="41"/>
      <c r="S130" s="41"/>
      <c r="T130" s="41"/>
      <c r="U130" s="41"/>
      <c r="V130" s="42"/>
    </row>
    <row r="131" spans="2:22" ht="12.75">
      <c r="B131" s="43"/>
      <c r="C131" s="43"/>
      <c r="D131" s="43"/>
      <c r="E131" s="43"/>
      <c r="F131" s="43"/>
      <c r="G131" s="43"/>
      <c r="H131" s="43"/>
      <c r="I131" s="43"/>
      <c r="J131" s="43"/>
      <c r="N131" s="41"/>
      <c r="O131" s="41"/>
      <c r="P131" s="41"/>
      <c r="Q131" s="41"/>
      <c r="R131" s="41"/>
      <c r="S131" s="41"/>
      <c r="T131" s="41"/>
      <c r="U131" s="41"/>
      <c r="V131" s="42"/>
    </row>
    <row r="132" spans="2:22" ht="12.75">
      <c r="B132" s="43"/>
      <c r="C132" s="43"/>
      <c r="D132" s="43"/>
      <c r="E132" s="43"/>
      <c r="F132" s="43"/>
      <c r="G132" s="43"/>
      <c r="H132" s="43"/>
      <c r="I132" s="43"/>
      <c r="J132" s="43"/>
      <c r="N132" s="41"/>
      <c r="O132" s="41"/>
      <c r="P132" s="41"/>
      <c r="Q132" s="41"/>
      <c r="R132" s="41"/>
      <c r="S132" s="41"/>
      <c r="T132" s="41"/>
      <c r="U132" s="41"/>
      <c r="V132" s="42"/>
    </row>
    <row r="133" spans="2:22" ht="12.75">
      <c r="B133" s="43"/>
      <c r="C133" s="43"/>
      <c r="D133" s="43"/>
      <c r="E133" s="43"/>
      <c r="F133" s="43"/>
      <c r="G133" s="43"/>
      <c r="H133" s="43"/>
      <c r="I133" s="43"/>
      <c r="J133" s="43"/>
      <c r="N133" s="41"/>
      <c r="O133" s="41"/>
      <c r="P133" s="41"/>
      <c r="Q133" s="41"/>
      <c r="R133" s="41"/>
      <c r="S133" s="41"/>
      <c r="T133" s="41"/>
      <c r="U133" s="41"/>
      <c r="V133" s="42"/>
    </row>
    <row r="134" spans="2:22" ht="12.75">
      <c r="B134" s="43"/>
      <c r="C134" s="43"/>
      <c r="D134" s="43"/>
      <c r="E134" s="43"/>
      <c r="F134" s="43"/>
      <c r="G134" s="43"/>
      <c r="H134" s="43"/>
      <c r="I134" s="43"/>
      <c r="J134" s="43"/>
      <c r="N134" s="41"/>
      <c r="O134" s="41"/>
      <c r="P134" s="41"/>
      <c r="Q134" s="41"/>
      <c r="R134" s="41"/>
      <c r="S134" s="41"/>
      <c r="T134" s="41"/>
      <c r="U134" s="41"/>
      <c r="V134" s="42"/>
    </row>
    <row r="135" spans="2:22" ht="12.75">
      <c r="B135" s="43"/>
      <c r="C135" s="43"/>
      <c r="D135" s="43"/>
      <c r="E135" s="43"/>
      <c r="F135" s="43"/>
      <c r="G135" s="43"/>
      <c r="H135" s="43"/>
      <c r="I135" s="43"/>
      <c r="J135" s="43"/>
      <c r="N135" s="41"/>
      <c r="O135" s="41"/>
      <c r="P135" s="41"/>
      <c r="Q135" s="41"/>
      <c r="R135" s="41"/>
      <c r="S135" s="41"/>
      <c r="T135" s="41"/>
      <c r="U135" s="41"/>
      <c r="V135" s="42"/>
    </row>
    <row r="136" spans="2:22" ht="12.75">
      <c r="B136" s="43"/>
      <c r="C136" s="43"/>
      <c r="D136" s="43"/>
      <c r="E136" s="43"/>
      <c r="F136" s="43"/>
      <c r="G136" s="43"/>
      <c r="H136" s="43"/>
      <c r="I136" s="43"/>
      <c r="J136" s="43"/>
      <c r="N136" s="41"/>
      <c r="O136" s="41"/>
      <c r="P136" s="41"/>
      <c r="Q136" s="41"/>
      <c r="R136" s="41"/>
      <c r="S136" s="41"/>
      <c r="T136" s="41"/>
      <c r="U136" s="41"/>
      <c r="V136" s="42"/>
    </row>
    <row r="137" spans="2:22" ht="12.75">
      <c r="B137" s="43"/>
      <c r="C137" s="43"/>
      <c r="D137" s="43"/>
      <c r="E137" s="43"/>
      <c r="F137" s="43"/>
      <c r="G137" s="43"/>
      <c r="H137" s="43"/>
      <c r="I137" s="43"/>
      <c r="J137" s="43"/>
      <c r="N137" s="41"/>
      <c r="O137" s="41"/>
      <c r="P137" s="41"/>
      <c r="Q137" s="41"/>
      <c r="R137" s="41"/>
      <c r="S137" s="41"/>
      <c r="T137" s="41"/>
      <c r="U137" s="41"/>
      <c r="V137" s="42"/>
    </row>
    <row r="138" spans="2:22" ht="12.75">
      <c r="B138" s="43"/>
      <c r="C138" s="43"/>
      <c r="D138" s="43"/>
      <c r="E138" s="43"/>
      <c r="F138" s="43"/>
      <c r="G138" s="43"/>
      <c r="H138" s="43"/>
      <c r="I138" s="43"/>
      <c r="J138" s="43"/>
      <c r="N138" s="41"/>
      <c r="O138" s="41"/>
      <c r="P138" s="41"/>
      <c r="Q138" s="41"/>
      <c r="R138" s="41"/>
      <c r="S138" s="41"/>
      <c r="T138" s="41"/>
      <c r="U138" s="41"/>
      <c r="V138" s="42"/>
    </row>
    <row r="139" spans="2:22" ht="12.75">
      <c r="B139" s="43"/>
      <c r="C139" s="43"/>
      <c r="D139" s="43"/>
      <c r="E139" s="43"/>
      <c r="F139" s="43"/>
      <c r="G139" s="43"/>
      <c r="H139" s="43"/>
      <c r="I139" s="43"/>
      <c r="J139" s="43"/>
      <c r="N139" s="41"/>
      <c r="O139" s="41"/>
      <c r="P139" s="41"/>
      <c r="Q139" s="41"/>
      <c r="R139" s="41"/>
      <c r="S139" s="41"/>
      <c r="T139" s="41"/>
      <c r="U139" s="41"/>
      <c r="V139" s="42"/>
    </row>
    <row r="140" spans="2:22" ht="12.75">
      <c r="B140" s="43"/>
      <c r="C140" s="43"/>
      <c r="D140" s="43"/>
      <c r="E140" s="43"/>
      <c r="F140" s="43"/>
      <c r="G140" s="43"/>
      <c r="H140" s="43"/>
      <c r="I140" s="43"/>
      <c r="J140" s="43"/>
      <c r="N140" s="41"/>
      <c r="O140" s="41"/>
      <c r="P140" s="41"/>
      <c r="Q140" s="41"/>
      <c r="R140" s="41"/>
      <c r="S140" s="41"/>
      <c r="T140" s="41"/>
      <c r="U140" s="41"/>
      <c r="V140" s="42"/>
    </row>
    <row r="141" spans="2:22" ht="12.75">
      <c r="B141" s="43"/>
      <c r="C141" s="43"/>
      <c r="D141" s="43"/>
      <c r="E141" s="43"/>
      <c r="F141" s="43"/>
      <c r="G141" s="43"/>
      <c r="H141" s="43"/>
      <c r="I141" s="43"/>
      <c r="J141" s="43"/>
      <c r="N141" s="41"/>
      <c r="O141" s="41"/>
      <c r="P141" s="41"/>
      <c r="Q141" s="41"/>
      <c r="R141" s="41"/>
      <c r="S141" s="41"/>
      <c r="T141" s="41"/>
      <c r="U141" s="41"/>
      <c r="V141" s="42"/>
    </row>
    <row r="142" spans="2:22" ht="12.75">
      <c r="B142" s="43"/>
      <c r="C142" s="43"/>
      <c r="D142" s="43"/>
      <c r="E142" s="43"/>
      <c r="F142" s="43"/>
      <c r="G142" s="43"/>
      <c r="H142" s="43"/>
      <c r="I142" s="43"/>
      <c r="J142" s="43"/>
      <c r="N142" s="41"/>
      <c r="O142" s="41"/>
      <c r="P142" s="41"/>
      <c r="Q142" s="41"/>
      <c r="R142" s="41"/>
      <c r="S142" s="41"/>
      <c r="T142" s="41"/>
      <c r="U142" s="41"/>
      <c r="V142" s="42"/>
    </row>
    <row r="143" spans="2:22" ht="12.75">
      <c r="B143" s="43"/>
      <c r="C143" s="43"/>
      <c r="D143" s="43"/>
      <c r="E143" s="43"/>
      <c r="F143" s="43"/>
      <c r="G143" s="43"/>
      <c r="H143" s="43"/>
      <c r="I143" s="43"/>
      <c r="J143" s="43"/>
      <c r="N143" s="41"/>
      <c r="O143" s="41"/>
      <c r="P143" s="41"/>
      <c r="Q143" s="41"/>
      <c r="R143" s="41"/>
      <c r="S143" s="41"/>
      <c r="T143" s="41"/>
      <c r="U143" s="41"/>
      <c r="V143" s="42"/>
    </row>
    <row r="144" spans="2:22" ht="12.75">
      <c r="B144" s="43"/>
      <c r="C144" s="43"/>
      <c r="D144" s="43"/>
      <c r="E144" s="43"/>
      <c r="F144" s="43"/>
      <c r="G144" s="43"/>
      <c r="H144" s="43"/>
      <c r="I144" s="43"/>
      <c r="J144" s="43"/>
      <c r="N144" s="41"/>
      <c r="O144" s="41"/>
      <c r="P144" s="41"/>
      <c r="Q144" s="41"/>
      <c r="R144" s="41"/>
      <c r="S144" s="41"/>
      <c r="T144" s="41"/>
      <c r="U144" s="41"/>
      <c r="V144" s="42"/>
    </row>
    <row r="145" spans="2:22" ht="12.75">
      <c r="B145" s="43"/>
      <c r="C145" s="43"/>
      <c r="D145" s="43"/>
      <c r="E145" s="43"/>
      <c r="F145" s="43"/>
      <c r="G145" s="43"/>
      <c r="H145" s="43"/>
      <c r="I145" s="43"/>
      <c r="J145" s="43"/>
      <c r="N145" s="41"/>
      <c r="O145" s="41"/>
      <c r="P145" s="41"/>
      <c r="Q145" s="41"/>
      <c r="R145" s="41"/>
      <c r="S145" s="41"/>
      <c r="T145" s="41"/>
      <c r="U145" s="41"/>
      <c r="V145" s="42"/>
    </row>
    <row r="146" spans="2:22" ht="12.75">
      <c r="B146" s="43"/>
      <c r="C146" s="43"/>
      <c r="D146" s="43"/>
      <c r="E146" s="43"/>
      <c r="F146" s="43"/>
      <c r="G146" s="43"/>
      <c r="H146" s="43"/>
      <c r="I146" s="43"/>
      <c r="J146" s="43"/>
      <c r="N146" s="41"/>
      <c r="O146" s="41"/>
      <c r="P146" s="41"/>
      <c r="Q146" s="41"/>
      <c r="R146" s="41"/>
      <c r="S146" s="41"/>
      <c r="T146" s="41"/>
      <c r="U146" s="41"/>
      <c r="V146" s="42"/>
    </row>
    <row r="147" spans="2:22" ht="12.75">
      <c r="B147" s="43"/>
      <c r="C147" s="43"/>
      <c r="D147" s="43"/>
      <c r="E147" s="43"/>
      <c r="F147" s="43"/>
      <c r="G147" s="43"/>
      <c r="H147" s="43"/>
      <c r="I147" s="43"/>
      <c r="J147" s="43"/>
      <c r="N147" s="41"/>
      <c r="O147" s="41"/>
      <c r="P147" s="41"/>
      <c r="Q147" s="41"/>
      <c r="R147" s="41"/>
      <c r="S147" s="41"/>
      <c r="T147" s="41"/>
      <c r="U147" s="41"/>
      <c r="V147" s="42"/>
    </row>
    <row r="148" spans="2:22" ht="12.75">
      <c r="B148" s="43"/>
      <c r="C148" s="43"/>
      <c r="D148" s="43"/>
      <c r="E148" s="43"/>
      <c r="F148" s="43"/>
      <c r="G148" s="43"/>
      <c r="H148" s="43"/>
      <c r="I148" s="43"/>
      <c r="J148" s="43"/>
      <c r="N148" s="41"/>
      <c r="O148" s="41"/>
      <c r="P148" s="41"/>
      <c r="Q148" s="41"/>
      <c r="R148" s="41"/>
      <c r="S148" s="41"/>
      <c r="T148" s="41"/>
      <c r="U148" s="41"/>
      <c r="V148" s="42"/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showZeros="0" workbookViewId="0" topLeftCell="A1">
      <selection activeCell="G39" sqref="G39"/>
    </sheetView>
  </sheetViews>
  <sheetFormatPr defaultColWidth="12" defaultRowHeight="12.75"/>
  <cols>
    <col min="1" max="1" width="12.83203125" style="43" customWidth="1"/>
    <col min="2" max="2" width="12.83203125" style="51" customWidth="1"/>
    <col min="3" max="3" width="8.16015625" style="43" customWidth="1"/>
    <col min="4" max="4" width="16.16015625" style="43" customWidth="1"/>
    <col min="5" max="7" width="12.83203125" style="43" customWidth="1"/>
    <col min="8" max="16384" width="9" style="43" customWidth="1"/>
  </cols>
  <sheetData>
    <row r="1" spans="1:4" ht="13.5">
      <c r="A1" s="37" t="s">
        <v>47</v>
      </c>
      <c r="B1" s="38"/>
      <c r="C1" s="36" t="s">
        <v>31</v>
      </c>
      <c r="D1" s="51"/>
    </row>
    <row r="2" spans="1:4" ht="12.75">
      <c r="A2" s="39" t="s">
        <v>46</v>
      </c>
      <c r="B2" s="40"/>
      <c r="D2" s="41"/>
    </row>
    <row r="3" spans="1:2" ht="12.75">
      <c r="A3" s="37" t="s">
        <v>5</v>
      </c>
      <c r="B3" s="38"/>
    </row>
    <row r="4" spans="1:2" ht="12.75">
      <c r="A4" s="39" t="s">
        <v>6</v>
      </c>
      <c r="B4" s="40"/>
    </row>
    <row r="5" spans="2:4" ht="12.75">
      <c r="B5" s="43"/>
      <c r="D5" s="45"/>
    </row>
    <row r="7" spans="1:4" ht="12.75">
      <c r="A7" s="46"/>
      <c r="B7" s="52" t="s">
        <v>27</v>
      </c>
      <c r="D7" s="43" t="s">
        <v>28</v>
      </c>
    </row>
    <row r="8" spans="1:4" ht="12.75">
      <c r="A8" s="46">
        <v>1770</v>
      </c>
      <c r="B8" s="52">
        <v>5.8</v>
      </c>
      <c r="D8" s="53">
        <f>+B8*'Sources, notes'!C263</f>
        <v>144.4664</v>
      </c>
    </row>
    <row r="9" spans="1:4" ht="12.75">
      <c r="A9" s="46">
        <v>1771</v>
      </c>
      <c r="B9" s="52">
        <v>6</v>
      </c>
      <c r="D9" s="53">
        <f>+B9*'Sources, notes'!C264</f>
        <v>149.448</v>
      </c>
    </row>
    <row r="10" spans="1:4" ht="12.75">
      <c r="A10" s="46">
        <v>1772</v>
      </c>
      <c r="B10" s="52">
        <v>7.3</v>
      </c>
      <c r="D10" s="53">
        <f>+B10*'Sources, notes'!C265</f>
        <v>178.3609</v>
      </c>
    </row>
    <row r="11" spans="1:4" ht="12.75">
      <c r="A11" s="46">
        <v>1773</v>
      </c>
      <c r="B11" s="52">
        <v>8.5</v>
      </c>
      <c r="D11" s="53">
        <f>+B11*'Sources, notes'!C266</f>
        <v>207.6805</v>
      </c>
    </row>
    <row r="12" spans="1:4" ht="12.75">
      <c r="A12" s="46">
        <v>1774</v>
      </c>
      <c r="B12" s="52"/>
      <c r="D12" s="53"/>
    </row>
    <row r="13" spans="1:4" ht="12.75">
      <c r="A13" s="46">
        <v>1775</v>
      </c>
      <c r="B13" s="52">
        <v>7.9</v>
      </c>
      <c r="D13" s="53">
        <f>+B13*'Sources, notes'!C268</f>
        <v>193.0207</v>
      </c>
    </row>
    <row r="14" spans="1:4" ht="12.75">
      <c r="A14" s="46">
        <v>1776</v>
      </c>
      <c r="B14" s="52">
        <v>9</v>
      </c>
      <c r="D14" s="53">
        <f>+B14*'Sources, notes'!C269</f>
        <v>219.897</v>
      </c>
    </row>
    <row r="15" spans="1:4" ht="12.75">
      <c r="A15" s="46">
        <v>1777</v>
      </c>
      <c r="B15" s="52">
        <v>10</v>
      </c>
      <c r="D15" s="53">
        <f>+B15*'Sources, notes'!C270</f>
        <v>244.32999999999998</v>
      </c>
    </row>
    <row r="16" spans="1:4" ht="12.75">
      <c r="A16" s="46">
        <v>1778</v>
      </c>
      <c r="B16" s="52">
        <v>10</v>
      </c>
      <c r="D16" s="53">
        <f>+B16*'Sources, notes'!C271</f>
        <v>244.32999999999998</v>
      </c>
    </row>
    <row r="17" spans="1:4" ht="12.75">
      <c r="A17" s="46">
        <v>1779</v>
      </c>
      <c r="B17" s="52">
        <v>10.3</v>
      </c>
      <c r="D17" s="53">
        <f>+B17*'Sources, notes'!C272</f>
        <v>251.65990000000002</v>
      </c>
    </row>
    <row r="18" spans="1:4" ht="12.75">
      <c r="A18" s="46">
        <v>1780</v>
      </c>
      <c r="B18" s="52"/>
      <c r="D18" s="53"/>
    </row>
    <row r="19" spans="1:4" ht="12.75">
      <c r="A19" s="46">
        <v>1781</v>
      </c>
      <c r="B19" s="52">
        <v>11.4</v>
      </c>
      <c r="D19" s="53">
        <f>+B19*'Sources, notes'!C274</f>
        <v>278.5362</v>
      </c>
    </row>
    <row r="20" spans="1:4" ht="12.75">
      <c r="A20" s="46">
        <v>1782</v>
      </c>
      <c r="B20" s="52">
        <v>10.4</v>
      </c>
      <c r="D20" s="53">
        <f>+B20*'Sources, notes'!C275</f>
        <v>254.10320000000002</v>
      </c>
    </row>
    <row r="21" spans="1:2" ht="12.75">
      <c r="A21" s="46">
        <v>1783</v>
      </c>
      <c r="B21" s="52"/>
    </row>
    <row r="22" spans="1:4" ht="12.75">
      <c r="A22" s="46">
        <v>1784</v>
      </c>
      <c r="B22" s="52">
        <v>10.8</v>
      </c>
      <c r="D22" s="53">
        <f>+B22*'Sources, notes'!C277</f>
        <v>263.8764</v>
      </c>
    </row>
    <row r="23" spans="1:4" ht="12.75">
      <c r="A23" s="46">
        <v>1785</v>
      </c>
      <c r="B23" s="52">
        <v>10.7</v>
      </c>
      <c r="D23" s="53">
        <f>+B23*'Sources, notes'!C278</f>
        <v>261.43309999999997</v>
      </c>
    </row>
    <row r="24" spans="1:2" ht="12.75">
      <c r="A24" s="46">
        <v>1786</v>
      </c>
      <c r="B24" s="52"/>
    </row>
    <row r="25" spans="1:2" ht="12.75">
      <c r="A25" s="46">
        <v>1787</v>
      </c>
      <c r="B25" s="52"/>
    </row>
    <row r="26" spans="1:2" ht="12.75">
      <c r="A26" s="46">
        <v>1788</v>
      </c>
      <c r="B26" s="52"/>
    </row>
    <row r="27" spans="1:2" ht="12.75">
      <c r="A27" s="46">
        <v>1789</v>
      </c>
      <c r="B27" s="52"/>
    </row>
    <row r="28" spans="1:4" ht="12.75">
      <c r="A28" s="46">
        <v>1790</v>
      </c>
      <c r="B28" s="52">
        <v>9.8</v>
      </c>
      <c r="D28" s="53">
        <f>+B28*'Sources, notes'!C283</f>
        <v>237.60100000000003</v>
      </c>
    </row>
    <row r="29" spans="1:4" ht="12.75">
      <c r="A29" s="46">
        <v>1791</v>
      </c>
      <c r="B29" s="52">
        <v>9.7</v>
      </c>
      <c r="D29" s="53">
        <f>+B29*'Sources, notes'!C284</f>
        <v>235.1765</v>
      </c>
    </row>
    <row r="30" spans="1:2" ht="12.75">
      <c r="A30" s="46">
        <v>1792</v>
      </c>
      <c r="B30" s="52"/>
    </row>
    <row r="31" spans="1:2" ht="12.75">
      <c r="A31" s="46">
        <v>1793</v>
      </c>
      <c r="B31" s="52"/>
    </row>
    <row r="32" spans="1:4" ht="12.75">
      <c r="A32" s="46">
        <v>1794</v>
      </c>
      <c r="B32" s="52">
        <v>8.8</v>
      </c>
      <c r="D32" s="53">
        <f>+B32*'Sources, notes'!C287</f>
        <v>213.35600000000002</v>
      </c>
    </row>
    <row r="33" spans="1:2" ht="12.75">
      <c r="A33" s="46">
        <v>1795</v>
      </c>
      <c r="B33" s="52"/>
    </row>
    <row r="34" spans="1:2" ht="12.75">
      <c r="A34" s="46">
        <v>1796</v>
      </c>
      <c r="B34" s="52"/>
    </row>
    <row r="35" spans="1:4" ht="12.75">
      <c r="A35" s="46">
        <v>1797</v>
      </c>
      <c r="B35" s="52">
        <v>9</v>
      </c>
      <c r="D35" s="53">
        <f>+B35*'Sources, notes'!C290</f>
        <v>218.205</v>
      </c>
    </row>
    <row r="36" spans="1:4" ht="12.75">
      <c r="A36" s="46">
        <v>1798</v>
      </c>
      <c r="B36" s="52">
        <v>9</v>
      </c>
      <c r="D36" s="53">
        <f>+B36*'Sources, notes'!C291</f>
        <v>218.205</v>
      </c>
    </row>
    <row r="37" spans="1:4" ht="12.75">
      <c r="A37" s="46">
        <v>1799</v>
      </c>
      <c r="B37" s="52">
        <v>9</v>
      </c>
      <c r="D37" s="53">
        <f>+B37*'Sources, notes'!C292</f>
        <v>218.205</v>
      </c>
    </row>
    <row r="38" spans="1:4" ht="12.75">
      <c r="A38" s="46">
        <v>1800</v>
      </c>
      <c r="B38" s="52">
        <v>8.9</v>
      </c>
      <c r="D38" s="53">
        <f>+B38*'Sources, notes'!C293</f>
        <v>215.78050000000002</v>
      </c>
    </row>
    <row r="39" spans="1:4" ht="12.75">
      <c r="A39" s="46">
        <v>1801</v>
      </c>
      <c r="B39" s="52">
        <v>9</v>
      </c>
      <c r="D39" s="53">
        <f>+B39*'Sources, notes'!C294</f>
        <v>218.205</v>
      </c>
    </row>
    <row r="40" spans="1:4" ht="12.75">
      <c r="A40" s="46">
        <v>1802</v>
      </c>
      <c r="B40" s="52">
        <v>9</v>
      </c>
      <c r="D40" s="53">
        <f>+B40*'Sources, notes'!C295</f>
        <v>218.205</v>
      </c>
    </row>
    <row r="41" spans="1:4" ht="12.75">
      <c r="A41" s="46">
        <v>1803</v>
      </c>
      <c r="B41" s="52">
        <v>8.6</v>
      </c>
      <c r="D41" s="53">
        <f>+B41*'Sources, notes'!C296</f>
        <v>208.507</v>
      </c>
    </row>
    <row r="42" spans="1:4" ht="12.75">
      <c r="A42" s="46">
        <v>1804</v>
      </c>
      <c r="B42" s="52">
        <v>8.4</v>
      </c>
      <c r="D42" s="53">
        <f>+B42*'Sources, notes'!C297</f>
        <v>203.65800000000002</v>
      </c>
    </row>
    <row r="43" spans="1:4" ht="12.75">
      <c r="A43" s="46">
        <v>1805</v>
      </c>
      <c r="B43" s="52">
        <v>8.8</v>
      </c>
      <c r="D43" s="53">
        <f>+B43*'Sources, notes'!C298</f>
        <v>213.35600000000002</v>
      </c>
    </row>
    <row r="44" spans="1:4" ht="12.75">
      <c r="A44" s="46">
        <v>1806</v>
      </c>
      <c r="B44" s="52">
        <v>8.3</v>
      </c>
      <c r="D44" s="53">
        <f>+B44*'Sources, notes'!C299</f>
        <v>201.23350000000002</v>
      </c>
    </row>
    <row r="45" spans="1:4" ht="12.75">
      <c r="A45" s="46">
        <v>1807</v>
      </c>
      <c r="B45" s="52"/>
      <c r="D45" s="53"/>
    </row>
    <row r="46" spans="1:4" ht="12.75">
      <c r="A46" s="46">
        <v>1808</v>
      </c>
      <c r="B46" s="52">
        <v>8.4</v>
      </c>
      <c r="D46" s="53">
        <f>+B46*'Sources, notes'!C301</f>
        <v>203.65800000000002</v>
      </c>
    </row>
    <row r="47" spans="1:4" ht="12.75">
      <c r="A47" s="46">
        <v>1809</v>
      </c>
      <c r="B47" s="52">
        <v>8.5</v>
      </c>
      <c r="D47" s="53">
        <f>+B47*'Sources, notes'!C302</f>
        <v>206.0825</v>
      </c>
    </row>
    <row r="48" spans="1:4" ht="12.75">
      <c r="A48" s="46">
        <v>1810</v>
      </c>
      <c r="B48" s="52">
        <v>8.7</v>
      </c>
      <c r="D48" s="53">
        <f>+B48*'Sources, notes'!C303</f>
        <v>210.9315</v>
      </c>
    </row>
    <row r="49" spans="1:4" ht="12.75">
      <c r="A49" s="46">
        <v>1811</v>
      </c>
      <c r="B49" s="52">
        <v>11.8</v>
      </c>
      <c r="D49" s="53">
        <f>+B49*'Sources, notes'!C304</f>
        <v>286.091</v>
      </c>
    </row>
    <row r="50" spans="1:4" ht="12.75">
      <c r="A50" s="46">
        <v>1812</v>
      </c>
      <c r="B50" s="52">
        <v>12.2</v>
      </c>
      <c r="D50" s="53">
        <f>+B50*'Sources, notes'!C305</f>
        <v>295.789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Jacks</dc:creator>
  <cp:keywords/>
  <dc:description/>
  <cp:lastModifiedBy>Peter H. Lindert</cp:lastModifiedBy>
  <dcterms:created xsi:type="dcterms:W3CDTF">2001-10-16T18:45:09Z</dcterms:created>
  <dcterms:modified xsi:type="dcterms:W3CDTF">2008-03-08T20:04:06Z</dcterms:modified>
  <cp:category/>
  <cp:version/>
  <cp:contentType/>
  <cp:contentStatus/>
</cp:coreProperties>
</file>