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9320" windowHeight="11640" activeTab="0"/>
  </bookViews>
  <sheets>
    <sheet name="sources &amp; notes" sheetId="1" r:id="rId1"/>
    <sheet name="exchange rates" sheetId="2" r:id="rId2"/>
    <sheet name="prices" sheetId="3" r:id="rId3"/>
    <sheet name="wages" sheetId="4" r:id="rId4"/>
  </sheets>
  <definedNames/>
  <calcPr fullCalcOnLoad="1"/>
</workbook>
</file>

<file path=xl/sharedStrings.xml><?xml version="1.0" encoding="utf-8"?>
<sst xmlns="http://schemas.openxmlformats.org/spreadsheetml/2006/main" count="173" uniqueCount="90">
  <si>
    <t>servant(f)</t>
  </si>
  <si>
    <t>(per day)</t>
  </si>
  <si>
    <t>Soybeans</t>
  </si>
  <si>
    <t>We used the Bassino-Ma rice ratio of 150 kilograms per koku.</t>
  </si>
  <si>
    <t xml:space="preserve">We used the US Dept of Agriculture conversions for soy beans, barley, rye and wheat. </t>
  </si>
  <si>
    <r>
      <t>Sources</t>
    </r>
    <r>
      <rPr>
        <sz val="12"/>
        <rFont val="Times New Roman"/>
        <family val="0"/>
      </rPr>
      <t>:</t>
    </r>
  </si>
  <si>
    <r>
      <t xml:space="preserve">The main source is </t>
    </r>
    <r>
      <rPr>
        <i/>
        <sz val="12"/>
        <rFont val="Times New Roman"/>
        <family val="0"/>
      </rPr>
      <t>Financial and Economic Annual of Japan</t>
    </r>
    <r>
      <rPr>
        <sz val="12"/>
        <rFont val="Times New Roman"/>
        <family val="0"/>
      </rPr>
      <t>; TOKYO: DEPT. OF FINANCE GPO, various years..</t>
    </r>
  </si>
  <si>
    <r>
      <t xml:space="preserve">For the exchange rates, Bank of Japan, Statistics Department, </t>
    </r>
    <r>
      <rPr>
        <i/>
        <sz val="12"/>
        <rFont val="Times New Roman"/>
        <family val="0"/>
      </rPr>
      <t>Hundred-year Statistics of the Japanese Economy</t>
    </r>
    <r>
      <rPr>
        <sz val="12"/>
        <rFont val="Times New Roman"/>
        <family val="0"/>
      </rPr>
      <t xml:space="preserve"> (Tokyo: Bank of Japan 1966), pp.318-321.</t>
    </r>
  </si>
  <si>
    <t>David Jacks, file transmitted to Peter Lindert 2 March 2006; Peter Lindert and Salvadore Puente April 2006</t>
  </si>
  <si>
    <t>"Averages" for 18741879, then midpoints between high and low.</t>
  </si>
  <si>
    <t>US dollars per 100</t>
  </si>
  <si>
    <t>paper yen</t>
  </si>
  <si>
    <t>silver yen</t>
  </si>
  <si>
    <t>Exchange rate values for Japan's yen, 1874-1930</t>
  </si>
  <si>
    <t>British currency per yen</t>
  </si>
  <si>
    <t>s</t>
  </si>
  <si>
    <t>d</t>
  </si>
  <si>
    <t>decimal £/¥</t>
  </si>
  <si>
    <t xml:space="preserve">Pounds </t>
  </si>
  <si>
    <t>sterling</t>
  </si>
  <si>
    <t>per</t>
  </si>
  <si>
    <t>yen</t>
  </si>
  <si>
    <t>(A.) In yen per day or month</t>
  </si>
  <si>
    <r>
      <t xml:space="preserve">(per </t>
    </r>
    <r>
      <rPr>
        <b/>
        <u val="single"/>
        <sz val="12"/>
        <rFont val="Times New Roman"/>
        <family val="0"/>
      </rPr>
      <t>month</t>
    </r>
    <r>
      <rPr>
        <sz val="12"/>
        <rFont val="Times New Roman"/>
        <family val="0"/>
      </rPr>
      <t>)</t>
    </r>
  </si>
  <si>
    <t>Convert to days at 26 days per month</t>
  </si>
  <si>
    <t>From 1917, salt per 100 kin; soy per 9 sho; tobacco per 6 kwan; beef per 10 kwan.</t>
  </si>
  <si>
    <t>For possible</t>
  </si>
  <si>
    <t>conversions to</t>
  </si>
  <si>
    <t>silver, here</t>
  </si>
  <si>
    <t xml:space="preserve">is Jastram's </t>
  </si>
  <si>
    <t xml:space="preserve">series on grams of </t>
  </si>
  <si>
    <t>silver per £</t>
  </si>
  <si>
    <t>Prices in Japan 1887-1926</t>
  </si>
  <si>
    <t>paper per shime</t>
  </si>
  <si>
    <t>Rice</t>
  </si>
  <si>
    <t>per koku</t>
  </si>
  <si>
    <t>Wheat</t>
  </si>
  <si>
    <t>Soybenas</t>
  </si>
  <si>
    <t>Salt</t>
  </si>
  <si>
    <t xml:space="preserve">Soy </t>
  </si>
  <si>
    <t>Sake</t>
  </si>
  <si>
    <t>Tea</t>
  </si>
  <si>
    <t>Tobacco</t>
  </si>
  <si>
    <t>Beef</t>
  </si>
  <si>
    <t xml:space="preserve">Sugar  </t>
  </si>
  <si>
    <t>Cloth</t>
  </si>
  <si>
    <t>Shirtings</t>
  </si>
  <si>
    <t>Coal</t>
  </si>
  <si>
    <t>Oilcake</t>
  </si>
  <si>
    <t>Charcoal</t>
  </si>
  <si>
    <t>per 100 kin</t>
  </si>
  <si>
    <t>per tan</t>
  </si>
  <si>
    <t>per kama</t>
  </si>
  <si>
    <t>per ton</t>
  </si>
  <si>
    <t>per bundle</t>
  </si>
  <si>
    <t>per 10 kwan</t>
  </si>
  <si>
    <t>(white, for.)</t>
  </si>
  <si>
    <t>(cotton)</t>
  </si>
  <si>
    <t>(for.)</t>
  </si>
  <si>
    <t>Paper</t>
  </si>
  <si>
    <t>(Japanese)</t>
  </si>
  <si>
    <t>Carpenter</t>
  </si>
  <si>
    <t>Plasterer</t>
  </si>
  <si>
    <t>Mason</t>
  </si>
  <si>
    <t>Bricklayer</t>
  </si>
  <si>
    <t>cutter</t>
  </si>
  <si>
    <t>Ag. Lab.</t>
  </si>
  <si>
    <t>(male)</t>
  </si>
  <si>
    <t>(female)</t>
  </si>
  <si>
    <t>Weaver</t>
  </si>
  <si>
    <t>Day lab.</t>
  </si>
  <si>
    <t>Barley</t>
  </si>
  <si>
    <t>Rye</t>
  </si>
  <si>
    <t>Servant (m)</t>
  </si>
  <si>
    <t>Servant (f)</t>
  </si>
  <si>
    <t>All prices in yen; prices for 1906-1914 are those for Tokyo rescaled by the ratio of prices in 1905.</t>
  </si>
  <si>
    <t>All wages are daily (unless noted otherwise) and in yen.</t>
  </si>
  <si>
    <r>
      <t>Koku</t>
    </r>
    <r>
      <rPr>
        <sz val="12"/>
        <rFont val="Times New Roman"/>
        <family val="0"/>
      </rPr>
      <t>:  a)Weight in Japan, at 1250 catties = 756.1 kg.  b) Capacity-measure at 10 To or 100 Schoo = 1.815 hl.</t>
    </r>
  </si>
  <si>
    <r>
      <t>From Klimpert 1896</t>
    </r>
    <r>
      <rPr>
        <sz val="12"/>
        <rFont val="Times New Roman"/>
        <family val="0"/>
      </rPr>
      <t>:</t>
    </r>
  </si>
  <si>
    <t>(Avoir.) = 3.75 kg; 1 kin = 1.3227727 lb (Avoir.) = .6 kg; 1 tan = 8.4848 m; 1 kama =</t>
  </si>
  <si>
    <t>40 yards = 36.5745 m</t>
  </si>
  <si>
    <t>(A.) In yen per Japanese unit</t>
  </si>
  <si>
    <t>NB: 1 koku = 39.703313 gallons = 4.96005 bushels = 100 sho = 180.39 liters; 1 kwan = 8.2673297 lb =3.75 kilograms</t>
  </si>
  <si>
    <t>per kg.</t>
  </si>
  <si>
    <t>(B.) In pounds sterling per metric unit</t>
  </si>
  <si>
    <t>(B.) In pounds sterling per day</t>
  </si>
  <si>
    <t>David Jacks, file transmitted to PL 2 March 2006; Salvadore Puente April 2006</t>
  </si>
  <si>
    <t>per m</t>
  </si>
  <si>
    <t>per kg</t>
  </si>
  <si>
    <t>servant(m)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</si>
</sst>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</numFmts>
  <fonts count="10">
    <font>
      <sz val="10"/>
      <name val="Times New Roman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i/>
      <sz val="12"/>
      <name val="Times New Roman"/>
      <family val="0"/>
    </font>
    <font>
      <b/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6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4" sqref="B4"/>
    </sheetView>
  </sheetViews>
  <sheetFormatPr defaultColWidth="9.33203125" defaultRowHeight="12.75"/>
  <cols>
    <col min="1" max="16384" width="12" style="2" customWidth="1"/>
  </cols>
  <sheetData>
    <row r="1" ht="15.75">
      <c r="A1" s="2" t="s">
        <v>8</v>
      </c>
    </row>
    <row r="3" ht="15.75">
      <c r="A3" s="3" t="s">
        <v>5</v>
      </c>
    </row>
    <row r="4" ht="15.75">
      <c r="A4" s="2" t="s">
        <v>6</v>
      </c>
    </row>
    <row r="5" ht="15.75">
      <c r="A5" s="2" t="s">
        <v>7</v>
      </c>
    </row>
    <row r="8" ht="15.75">
      <c r="A8" s="7" t="s">
        <v>75</v>
      </c>
    </row>
    <row r="9" ht="15.75">
      <c r="A9" s="2" t="s">
        <v>82</v>
      </c>
    </row>
    <row r="10" ht="15.75">
      <c r="B10" s="2" t="s">
        <v>79</v>
      </c>
    </row>
    <row r="11" ht="15.75">
      <c r="B11" s="2" t="s">
        <v>80</v>
      </c>
    </row>
    <row r="12" ht="15.75">
      <c r="B12" s="2" t="s">
        <v>33</v>
      </c>
    </row>
    <row r="13" ht="15.75">
      <c r="B13" s="2" t="s">
        <v>3</v>
      </c>
    </row>
    <row r="14" ht="15.75">
      <c r="B14" s="2" t="s">
        <v>4</v>
      </c>
    </row>
    <row r="15" ht="15.75">
      <c r="B15" s="2" t="s">
        <v>25</v>
      </c>
    </row>
    <row r="17" ht="15.75">
      <c r="A17" s="3" t="s">
        <v>78</v>
      </c>
    </row>
    <row r="18" ht="15.75">
      <c r="A18" s="1" t="s"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5"/>
  <sheetViews>
    <sheetView zoomScale="125" zoomScaleNormal="125" workbookViewId="0" topLeftCell="A52">
      <selection activeCell="G54" sqref="G54:G60"/>
    </sheetView>
  </sheetViews>
  <sheetFormatPr defaultColWidth="9.33203125" defaultRowHeight="12.75"/>
  <cols>
    <col min="1" max="4" width="11" style="2" customWidth="1"/>
    <col min="5" max="6" width="8.16015625" style="2" customWidth="1"/>
    <col min="7" max="7" width="13.16015625" style="2" customWidth="1"/>
    <col min="8" max="16384" width="11" style="2" customWidth="1"/>
  </cols>
  <sheetData>
    <row r="2" ht="15.75">
      <c r="B2" s="14" t="s">
        <v>13</v>
      </c>
    </row>
    <row r="4" ht="15.75">
      <c r="B4" s="2" t="s">
        <v>9</v>
      </c>
    </row>
    <row r="6" spans="2:5" ht="15.75">
      <c r="B6" s="2" t="s">
        <v>10</v>
      </c>
      <c r="E6" s="2" t="s">
        <v>14</v>
      </c>
    </row>
    <row r="7" spans="2:7" ht="15.75">
      <c r="B7" s="2" t="s">
        <v>11</v>
      </c>
      <c r="C7" s="2" t="s">
        <v>12</v>
      </c>
      <c r="E7" s="10" t="s">
        <v>15</v>
      </c>
      <c r="F7" s="10" t="s">
        <v>16</v>
      </c>
      <c r="G7" s="10" t="s">
        <v>17</v>
      </c>
    </row>
    <row r="8" spans="1:7" ht="15.75">
      <c r="A8" s="2">
        <v>1874</v>
      </c>
      <c r="B8" s="8"/>
      <c r="C8" s="8">
        <v>101.58</v>
      </c>
      <c r="D8" s="8"/>
      <c r="E8" s="2">
        <v>4</v>
      </c>
      <c r="F8" s="2">
        <v>2</v>
      </c>
      <c r="G8" s="12">
        <v>0.20833333333333334</v>
      </c>
    </row>
    <row r="9" spans="1:7" ht="15.75">
      <c r="A9" s="2">
        <v>1875</v>
      </c>
      <c r="B9" s="8"/>
      <c r="C9" s="8">
        <v>98.7</v>
      </c>
      <c r="D9" s="8"/>
      <c r="E9" s="2">
        <v>4</v>
      </c>
      <c r="F9" s="2">
        <v>0.8</v>
      </c>
      <c r="G9" s="12">
        <v>0.2033333333333333</v>
      </c>
    </row>
    <row r="10" spans="1:7" ht="15.75">
      <c r="A10" s="2">
        <v>1876</v>
      </c>
      <c r="B10" s="8"/>
      <c r="C10" s="8">
        <v>94.79</v>
      </c>
      <c r="D10" s="8"/>
      <c r="E10" s="2">
        <v>3</v>
      </c>
      <c r="F10" s="2">
        <v>11.2</v>
      </c>
      <c r="G10" s="12">
        <v>0.19666666666666666</v>
      </c>
    </row>
    <row r="11" spans="1:7" ht="15.75">
      <c r="A11" s="2">
        <v>1877</v>
      </c>
      <c r="B11" s="8">
        <v>93.049</v>
      </c>
      <c r="C11" s="8">
        <v>96.12</v>
      </c>
      <c r="D11" s="8"/>
      <c r="E11" s="2">
        <v>3</v>
      </c>
      <c r="F11" s="2">
        <v>11.7</v>
      </c>
      <c r="G11" s="12">
        <v>0.19875</v>
      </c>
    </row>
    <row r="12" spans="1:7" ht="15.75">
      <c r="A12" s="2">
        <v>1878</v>
      </c>
      <c r="B12" s="8">
        <v>83.685</v>
      </c>
      <c r="C12" s="8">
        <v>91.79</v>
      </c>
      <c r="D12" s="8"/>
      <c r="E12" s="2">
        <v>3</v>
      </c>
      <c r="F12" s="2">
        <v>9.4</v>
      </c>
      <c r="G12" s="12">
        <v>0.18916666666666665</v>
      </c>
    </row>
    <row r="13" spans="1:7" ht="15.75">
      <c r="A13" s="2">
        <v>1879</v>
      </c>
      <c r="B13" s="8">
        <v>73.185</v>
      </c>
      <c r="C13" s="8">
        <v>88.7</v>
      </c>
      <c r="D13" s="8"/>
      <c r="E13" s="2">
        <v>3</v>
      </c>
      <c r="F13" s="2">
        <v>8</v>
      </c>
      <c r="G13" s="12">
        <v>0.18333333333333332</v>
      </c>
    </row>
    <row r="14" spans="1:7" ht="15.75">
      <c r="A14" s="2">
        <v>1880</v>
      </c>
      <c r="B14" s="8">
        <v>59.097</v>
      </c>
      <c r="C14" s="8">
        <v>97.25</v>
      </c>
      <c r="D14" s="8"/>
      <c r="E14" s="2">
        <v>3</v>
      </c>
      <c r="F14" s="2">
        <v>9.25</v>
      </c>
      <c r="G14" s="12">
        <v>0.18854166666666666</v>
      </c>
    </row>
    <row r="15" spans="1:7" ht="15.75">
      <c r="A15" s="2">
        <v>1881</v>
      </c>
      <c r="B15" s="8">
        <v>52.99</v>
      </c>
      <c r="C15" s="8">
        <v>89.875</v>
      </c>
      <c r="D15" s="8"/>
      <c r="E15" s="2">
        <v>3</v>
      </c>
      <c r="F15" s="2">
        <v>8.625</v>
      </c>
      <c r="G15" s="12">
        <v>0.1859375</v>
      </c>
    </row>
    <row r="16" spans="1:7" ht="15.75">
      <c r="A16" s="2">
        <v>1882</v>
      </c>
      <c r="B16" s="8">
        <v>57.607</v>
      </c>
      <c r="C16" s="8">
        <v>90.5</v>
      </c>
      <c r="D16" s="8"/>
      <c r="E16" s="2">
        <v>3</v>
      </c>
      <c r="F16" s="2">
        <v>8.5</v>
      </c>
      <c r="G16" s="12">
        <v>0.18541666666666667</v>
      </c>
    </row>
    <row r="17" spans="1:7" ht="15.75">
      <c r="A17" s="2">
        <v>1883</v>
      </c>
      <c r="B17" s="8">
        <v>70.906</v>
      </c>
      <c r="C17" s="8">
        <v>89.625</v>
      </c>
      <c r="D17" s="8"/>
      <c r="E17" s="2">
        <v>3</v>
      </c>
      <c r="F17" s="2">
        <v>8.375</v>
      </c>
      <c r="G17" s="12">
        <v>0.18489583333333331</v>
      </c>
    </row>
    <row r="18" spans="1:7" ht="15.75">
      <c r="A18" s="2">
        <v>1884</v>
      </c>
      <c r="B18" s="8">
        <v>81.457</v>
      </c>
      <c r="C18" s="8">
        <v>88.625</v>
      </c>
      <c r="D18" s="8"/>
      <c r="E18" s="2">
        <v>3</v>
      </c>
      <c r="F18" s="2">
        <v>7.625</v>
      </c>
      <c r="G18" s="12">
        <v>0.18177083333333333</v>
      </c>
    </row>
    <row r="19" spans="1:7" ht="15.75">
      <c r="A19" s="2">
        <v>1885</v>
      </c>
      <c r="B19" s="8">
        <v>83.873</v>
      </c>
      <c r="C19" s="8">
        <v>84.375</v>
      </c>
      <c r="D19" s="8"/>
      <c r="E19" s="2">
        <v>3</v>
      </c>
      <c r="F19" s="2">
        <v>5.49</v>
      </c>
      <c r="G19" s="12">
        <v>0.172875</v>
      </c>
    </row>
    <row r="20" spans="1:7" ht="15.75">
      <c r="A20" s="2">
        <v>1886</v>
      </c>
      <c r="B20" s="8"/>
      <c r="C20" s="8">
        <v>77.25</v>
      </c>
      <c r="D20" s="8"/>
      <c r="E20" s="2">
        <v>3</v>
      </c>
      <c r="F20" s="2">
        <v>2.2</v>
      </c>
      <c r="G20" s="12">
        <v>0.15916666666666668</v>
      </c>
    </row>
    <row r="21" spans="1:7" ht="15.75">
      <c r="A21" s="2">
        <v>1887</v>
      </c>
      <c r="B21" s="8"/>
      <c r="C21" s="8">
        <v>76.625</v>
      </c>
      <c r="D21" s="8"/>
      <c r="E21" s="2">
        <v>3</v>
      </c>
      <c r="F21" s="2">
        <v>2.27</v>
      </c>
      <c r="G21" s="12">
        <v>0.1594583333333333</v>
      </c>
    </row>
    <row r="22" spans="1:7" ht="15.75">
      <c r="A22" s="2">
        <v>1888</v>
      </c>
      <c r="B22" s="8"/>
      <c r="C22" s="8">
        <v>74.375</v>
      </c>
      <c r="D22" s="8"/>
      <c r="E22" s="2">
        <v>3</v>
      </c>
      <c r="F22" s="2">
        <f>(1.875-0.25)/2</f>
        <v>0.8125</v>
      </c>
      <c r="G22" s="12">
        <v>0.15338541666666666</v>
      </c>
    </row>
    <row r="23" spans="1:7" ht="15.75">
      <c r="A23" s="2">
        <v>1889</v>
      </c>
      <c r="B23" s="8"/>
      <c r="C23" s="8">
        <v>76.125</v>
      </c>
      <c r="D23" s="8"/>
      <c r="E23" s="2">
        <v>3</v>
      </c>
      <c r="F23" s="2">
        <v>1.6</v>
      </c>
      <c r="G23" s="12">
        <v>0.15666666666666668</v>
      </c>
    </row>
    <row r="24" spans="1:7" ht="15.75">
      <c r="A24" s="2">
        <v>1890</v>
      </c>
      <c r="B24" s="8"/>
      <c r="C24" s="8">
        <v>83.875</v>
      </c>
      <c r="D24" s="8"/>
      <c r="E24" s="2">
        <v>3</v>
      </c>
      <c r="F24" s="2">
        <v>5.375</v>
      </c>
      <c r="G24" s="12">
        <v>0.17239583333333333</v>
      </c>
    </row>
    <row r="25" spans="1:7" ht="15.75">
      <c r="A25" s="2">
        <v>1891</v>
      </c>
      <c r="B25" s="8"/>
      <c r="C25" s="8">
        <v>79.875</v>
      </c>
      <c r="D25" s="8"/>
      <c r="E25" s="2">
        <v>3</v>
      </c>
      <c r="F25" s="2">
        <v>3.5</v>
      </c>
      <c r="G25" s="12">
        <v>0.16458333333333333</v>
      </c>
    </row>
    <row r="26" spans="1:7" ht="15.75">
      <c r="A26" s="2">
        <v>1892</v>
      </c>
      <c r="B26" s="8"/>
      <c r="C26" s="8">
        <v>70.25</v>
      </c>
      <c r="D26" s="8"/>
      <c r="E26" s="2">
        <v>2</v>
      </c>
      <c r="F26" s="2">
        <v>10.6872</v>
      </c>
      <c r="G26" s="12">
        <v>0.14453</v>
      </c>
    </row>
    <row r="27" spans="1:7" ht="15.75">
      <c r="A27" s="2">
        <v>1893</v>
      </c>
      <c r="B27" s="8"/>
      <c r="C27" s="8">
        <v>60.75</v>
      </c>
      <c r="D27" s="8"/>
      <c r="E27" s="2">
        <v>2</v>
      </c>
      <c r="F27" s="2">
        <v>6.125</v>
      </c>
      <c r="G27" s="12">
        <v>0.12552083333333333</v>
      </c>
    </row>
    <row r="28" spans="1:7" ht="15.75">
      <c r="A28" s="2">
        <v>1894</v>
      </c>
      <c r="B28" s="8"/>
      <c r="C28" s="8">
        <v>56.125</v>
      </c>
      <c r="D28" s="8"/>
      <c r="E28" s="2">
        <v>2</v>
      </c>
      <c r="F28" s="2">
        <v>2.675</v>
      </c>
      <c r="G28" s="12">
        <v>0.11114583333333332</v>
      </c>
    </row>
    <row r="29" spans="1:7" ht="15.75">
      <c r="A29" s="2">
        <v>1895</v>
      </c>
      <c r="B29" s="8"/>
      <c r="C29" s="8">
        <v>50.625</v>
      </c>
      <c r="D29" s="8"/>
      <c r="E29" s="2">
        <v>2</v>
      </c>
      <c r="F29" s="2">
        <v>1</v>
      </c>
      <c r="G29" s="12">
        <v>0.10416666666666667</v>
      </c>
    </row>
    <row r="30" spans="1:7" ht="15.75">
      <c r="A30" s="2">
        <v>1896</v>
      </c>
      <c r="B30" s="8"/>
      <c r="C30" s="8">
        <v>50.8125</v>
      </c>
      <c r="D30" s="8"/>
      <c r="E30" s="2">
        <v>2</v>
      </c>
      <c r="F30" s="2">
        <v>1.75</v>
      </c>
      <c r="G30" s="12">
        <v>0.10729166666666667</v>
      </c>
    </row>
    <row r="31" spans="1:7" ht="15.75">
      <c r="A31" s="2">
        <v>1897</v>
      </c>
      <c r="B31" s="8"/>
      <c r="C31" s="8">
        <v>49.8125</v>
      </c>
      <c r="D31" s="8"/>
      <c r="E31" s="2">
        <v>2</v>
      </c>
      <c r="F31" s="2">
        <v>1.44</v>
      </c>
      <c r="G31" s="12">
        <v>0.10600000000000001</v>
      </c>
    </row>
    <row r="32" spans="1:7" ht="15.75">
      <c r="A32" s="2">
        <v>1898</v>
      </c>
      <c r="B32" s="8"/>
      <c r="C32" s="8">
        <v>49.0625</v>
      </c>
      <c r="D32" s="8"/>
      <c r="E32" s="2">
        <v>2</v>
      </c>
      <c r="F32" s="2">
        <v>0.32</v>
      </c>
      <c r="G32" s="12">
        <v>0.10133333333333334</v>
      </c>
    </row>
    <row r="33" spans="1:7" ht="15.75">
      <c r="A33" s="2">
        <v>1899</v>
      </c>
      <c r="B33" s="8"/>
      <c r="C33" s="8">
        <v>49.625</v>
      </c>
      <c r="D33" s="8"/>
      <c r="E33" s="2">
        <v>2</v>
      </c>
      <c r="F33" s="2">
        <v>0.525</v>
      </c>
      <c r="G33" s="12">
        <v>0.1021875</v>
      </c>
    </row>
    <row r="34" spans="1:7" ht="15.75">
      <c r="A34" s="2">
        <v>1900</v>
      </c>
      <c r="B34" s="8"/>
      <c r="C34" s="8">
        <v>49.25</v>
      </c>
      <c r="D34" s="8"/>
      <c r="E34" s="2">
        <v>2</v>
      </c>
      <c r="F34" s="2">
        <v>0.23</v>
      </c>
      <c r="G34" s="12">
        <v>0.10095833333333333</v>
      </c>
    </row>
    <row r="35" spans="1:7" ht="15.75">
      <c r="A35" s="2">
        <v>1901</v>
      </c>
      <c r="B35" s="8"/>
      <c r="C35" s="8">
        <v>49.5</v>
      </c>
      <c r="D35" s="8"/>
      <c r="E35" s="2">
        <v>2</v>
      </c>
      <c r="F35" s="2">
        <v>0.27</v>
      </c>
      <c r="G35" s="12">
        <v>0.10112499999999999</v>
      </c>
    </row>
    <row r="36" spans="1:7" ht="15.75">
      <c r="A36" s="2">
        <v>1902</v>
      </c>
      <c r="B36" s="8"/>
      <c r="C36" s="8">
        <v>49.675</v>
      </c>
      <c r="D36" s="8"/>
      <c r="E36" s="2">
        <v>2</v>
      </c>
      <c r="F36" s="2">
        <v>0.47</v>
      </c>
      <c r="G36" s="12">
        <v>0.10195833333333333</v>
      </c>
    </row>
    <row r="37" spans="1:7" ht="15.75">
      <c r="A37" s="2">
        <v>1903</v>
      </c>
      <c r="B37" s="8"/>
      <c r="C37" s="8">
        <v>49.5</v>
      </c>
      <c r="D37" s="8"/>
      <c r="E37" s="2">
        <v>2</v>
      </c>
      <c r="F37" s="2">
        <v>0.47</v>
      </c>
      <c r="G37" s="12">
        <v>0.10195833333333333</v>
      </c>
    </row>
    <row r="38" spans="1:7" ht="15.75">
      <c r="A38" s="2">
        <v>1904</v>
      </c>
      <c r="B38" s="8"/>
      <c r="C38" s="8">
        <v>48.945</v>
      </c>
      <c r="D38" s="8"/>
      <c r="E38" s="2">
        <v>2</v>
      </c>
      <c r="F38" s="2">
        <v>0.1875</v>
      </c>
      <c r="G38" s="12">
        <v>0.10078125</v>
      </c>
    </row>
    <row r="39" spans="1:7" ht="15.75">
      <c r="A39" s="2">
        <v>1905</v>
      </c>
      <c r="B39" s="8"/>
      <c r="C39" s="8">
        <v>49.5</v>
      </c>
      <c r="D39" s="8"/>
      <c r="E39" s="2">
        <v>2</v>
      </c>
      <c r="F39" s="2">
        <v>0.44</v>
      </c>
      <c r="G39" s="12">
        <v>0.10183333333333333</v>
      </c>
    </row>
    <row r="40" spans="1:7" ht="15.75">
      <c r="A40" s="2">
        <v>1906</v>
      </c>
      <c r="B40" s="8"/>
      <c r="C40" s="8">
        <v>49.375</v>
      </c>
      <c r="D40" s="8"/>
      <c r="E40" s="2">
        <v>2</v>
      </c>
      <c r="F40" s="2">
        <v>0.375</v>
      </c>
      <c r="G40" s="12">
        <v>0.1015625</v>
      </c>
    </row>
    <row r="41" spans="1:7" ht="15.75">
      <c r="A41" s="2">
        <v>1907</v>
      </c>
      <c r="B41" s="8"/>
      <c r="C41" s="8">
        <v>49.44</v>
      </c>
      <c r="D41" s="8"/>
      <c r="E41" s="2">
        <v>2</v>
      </c>
      <c r="F41" s="2">
        <v>0.4</v>
      </c>
      <c r="G41" s="12">
        <v>0.10166666666666666</v>
      </c>
    </row>
    <row r="42" spans="1:7" ht="15.75">
      <c r="A42" s="2">
        <v>1908</v>
      </c>
      <c r="B42" s="8"/>
      <c r="C42" s="8">
        <v>49.375</v>
      </c>
      <c r="D42" s="8"/>
      <c r="E42" s="2">
        <v>2</v>
      </c>
      <c r="F42" s="2">
        <v>0.4</v>
      </c>
      <c r="G42" s="12">
        <v>0.10166666666666666</v>
      </c>
    </row>
    <row r="43" spans="1:7" ht="15.75">
      <c r="A43" s="2">
        <v>1909</v>
      </c>
      <c r="B43" s="8"/>
      <c r="C43" s="8">
        <v>49.5</v>
      </c>
      <c r="D43" s="8"/>
      <c r="E43" s="2">
        <v>2</v>
      </c>
      <c r="F43" s="2">
        <v>0.44</v>
      </c>
      <c r="G43" s="12">
        <v>0.10183333333333333</v>
      </c>
    </row>
    <row r="44" spans="1:7" ht="15.75">
      <c r="A44" s="2">
        <v>1910</v>
      </c>
      <c r="B44" s="8"/>
      <c r="C44" s="8">
        <v>49.44</v>
      </c>
      <c r="D44" s="8"/>
      <c r="E44" s="2">
        <v>2</v>
      </c>
      <c r="F44" s="2">
        <v>0.32</v>
      </c>
      <c r="G44" s="12">
        <v>0.10133333333333334</v>
      </c>
    </row>
    <row r="45" spans="1:7" ht="15.75">
      <c r="A45" s="2">
        <v>1911</v>
      </c>
      <c r="B45" s="8"/>
      <c r="C45" s="8">
        <v>49.32</v>
      </c>
      <c r="D45" s="8"/>
      <c r="E45" s="2">
        <v>2</v>
      </c>
      <c r="F45" s="2">
        <v>0.4</v>
      </c>
      <c r="G45" s="12">
        <v>0.10166666666666666</v>
      </c>
    </row>
    <row r="46" spans="1:7" ht="15.75">
      <c r="A46" s="2">
        <v>1912</v>
      </c>
      <c r="B46" s="8"/>
      <c r="C46" s="8">
        <v>49.44</v>
      </c>
      <c r="D46" s="8"/>
      <c r="E46" s="2">
        <v>2</v>
      </c>
      <c r="F46" s="2">
        <v>0.44</v>
      </c>
      <c r="G46" s="12">
        <v>0.10183333333333333</v>
      </c>
    </row>
    <row r="47" spans="1:7" ht="15.75">
      <c r="A47" s="2">
        <v>1913</v>
      </c>
      <c r="B47" s="8"/>
      <c r="C47" s="8">
        <v>49.375</v>
      </c>
      <c r="D47" s="8"/>
      <c r="E47" s="2">
        <v>2</v>
      </c>
      <c r="F47" s="2">
        <v>0.44</v>
      </c>
      <c r="G47" s="12">
        <v>0.10183333333333333</v>
      </c>
    </row>
    <row r="48" spans="1:7" ht="15.75">
      <c r="A48" s="2">
        <v>1914</v>
      </c>
      <c r="B48" s="8"/>
      <c r="C48" s="8">
        <v>49.25</v>
      </c>
      <c r="D48" s="8"/>
      <c r="E48" s="2">
        <v>2</v>
      </c>
      <c r="F48" s="2">
        <v>0.25</v>
      </c>
      <c r="G48" s="12">
        <v>0.10104166666666667</v>
      </c>
    </row>
    <row r="49" spans="1:7" ht="15.75">
      <c r="A49" s="2">
        <v>1915</v>
      </c>
      <c r="B49" s="8"/>
      <c r="C49" s="8">
        <v>48.94</v>
      </c>
      <c r="D49" s="8"/>
      <c r="E49" s="2">
        <v>2</v>
      </c>
      <c r="F49" s="2">
        <v>0.565</v>
      </c>
      <c r="G49" s="12">
        <v>0.10235416666666666</v>
      </c>
    </row>
    <row r="50" spans="1:7" ht="15.75">
      <c r="A50" s="2">
        <v>1916</v>
      </c>
      <c r="B50" s="8"/>
      <c r="C50" s="8">
        <v>50</v>
      </c>
      <c r="D50" s="8"/>
      <c r="E50" s="2">
        <v>2</v>
      </c>
      <c r="F50" s="2">
        <v>10.25</v>
      </c>
      <c r="G50" s="12">
        <v>0.14270833333333333</v>
      </c>
    </row>
    <row r="51" spans="1:7" ht="15.75">
      <c r="A51" s="2">
        <v>1917</v>
      </c>
      <c r="B51" s="8"/>
      <c r="C51" s="8">
        <v>50.5</v>
      </c>
      <c r="D51" s="8"/>
      <c r="E51" s="2">
        <v>2</v>
      </c>
      <c r="F51" s="2">
        <v>10.565</v>
      </c>
      <c r="G51" s="12">
        <v>0.14402083333333332</v>
      </c>
    </row>
    <row r="52" spans="1:7" ht="15.75">
      <c r="A52" s="2">
        <v>1918</v>
      </c>
      <c r="B52" s="8"/>
      <c r="C52" s="8">
        <v>51.375</v>
      </c>
      <c r="D52" s="8"/>
      <c r="E52" s="2">
        <v>2</v>
      </c>
      <c r="F52" s="2">
        <v>10.94</v>
      </c>
      <c r="G52" s="12">
        <v>0.14558333333333334</v>
      </c>
    </row>
    <row r="53" spans="1:7" ht="15.75">
      <c r="A53" s="2">
        <v>1919</v>
      </c>
      <c r="B53" s="8"/>
      <c r="C53" s="8">
        <v>50.625</v>
      </c>
      <c r="D53" s="8"/>
      <c r="E53" s="2">
        <v>2</v>
      </c>
      <c r="F53" s="2">
        <v>3</v>
      </c>
      <c r="G53" s="12">
        <v>0.1125</v>
      </c>
    </row>
    <row r="54" spans="1:7" ht="15.75">
      <c r="A54" s="2">
        <v>1920</v>
      </c>
      <c r="B54" s="8"/>
      <c r="C54" s="8">
        <v>49.625</v>
      </c>
      <c r="D54" s="8"/>
      <c r="E54" s="2">
        <v>2</v>
      </c>
      <c r="F54" s="2">
        <v>7.5</v>
      </c>
      <c r="G54" s="12">
        <v>0.13125</v>
      </c>
    </row>
    <row r="55" spans="1:7" ht="15.75">
      <c r="A55" s="2">
        <v>1921</v>
      </c>
      <c r="B55" s="8"/>
      <c r="C55" s="8">
        <v>48</v>
      </c>
      <c r="D55" s="8"/>
      <c r="E55" s="2">
        <v>2</v>
      </c>
      <c r="F55" s="2">
        <v>5.875</v>
      </c>
      <c r="G55" s="12">
        <v>0.12447916666666667</v>
      </c>
    </row>
    <row r="56" spans="1:7" ht="15.75">
      <c r="A56" s="2">
        <v>1922</v>
      </c>
      <c r="B56" s="8"/>
      <c r="C56" s="8">
        <v>47.875</v>
      </c>
      <c r="D56" s="8"/>
      <c r="E56" s="2">
        <v>2</v>
      </c>
      <c r="F56" s="2">
        <v>1.75</v>
      </c>
      <c r="G56" s="12">
        <v>0.10729166666666667</v>
      </c>
    </row>
    <row r="57" spans="1:7" ht="15.75">
      <c r="A57" s="2">
        <v>1923</v>
      </c>
      <c r="B57" s="8"/>
      <c r="C57" s="8">
        <v>48.875</v>
      </c>
      <c r="D57" s="8"/>
      <c r="E57" s="2">
        <v>2</v>
      </c>
      <c r="F57" s="2">
        <v>1.565</v>
      </c>
      <c r="G57" s="12">
        <v>0.10652083333333333</v>
      </c>
    </row>
    <row r="58" spans="1:7" ht="15.75">
      <c r="A58" s="2">
        <v>1924</v>
      </c>
      <c r="B58" s="8"/>
      <c r="C58" s="8">
        <v>42</v>
      </c>
      <c r="D58" s="8"/>
      <c r="E58" s="2">
        <v>1</v>
      </c>
      <c r="F58" s="2">
        <v>10.83</v>
      </c>
      <c r="G58" s="12">
        <v>0.09512499999999999</v>
      </c>
    </row>
    <row r="59" spans="1:7" ht="15.75">
      <c r="A59" s="2">
        <v>1925</v>
      </c>
      <c r="B59" s="8"/>
      <c r="C59" s="8">
        <v>40.75</v>
      </c>
      <c r="D59" s="8"/>
      <c r="E59" s="2">
        <v>1</v>
      </c>
      <c r="F59" s="2">
        <v>8.25</v>
      </c>
      <c r="G59" s="12">
        <v>0.084375</v>
      </c>
    </row>
    <row r="60" spans="1:7" ht="15.75">
      <c r="A60" s="2">
        <v>1926</v>
      </c>
      <c r="B60" s="8"/>
      <c r="C60" s="8">
        <v>46.875</v>
      </c>
      <c r="D60" s="8"/>
      <c r="E60" s="2">
        <v>1</v>
      </c>
      <c r="F60" s="2">
        <v>11.125</v>
      </c>
      <c r="G60" s="12">
        <v>0.09635416666666667</v>
      </c>
    </row>
    <row r="61" spans="1:7" ht="15.75">
      <c r="A61" s="2">
        <v>1927</v>
      </c>
      <c r="B61" s="8"/>
      <c r="C61" s="8">
        <v>47.375</v>
      </c>
      <c r="D61" s="8"/>
      <c r="E61" s="2">
        <v>1</v>
      </c>
      <c r="F61" s="2">
        <v>11.44</v>
      </c>
      <c r="G61" s="12">
        <v>0.09766666666666665</v>
      </c>
    </row>
    <row r="62" spans="1:7" ht="15.75">
      <c r="A62" s="2">
        <v>1928</v>
      </c>
      <c r="B62" s="8"/>
      <c r="C62" s="8">
        <v>46.5</v>
      </c>
      <c r="D62" s="8"/>
      <c r="E62" s="2">
        <v>1</v>
      </c>
      <c r="F62" s="2">
        <v>10.875</v>
      </c>
      <c r="G62" s="12">
        <v>0.0953125</v>
      </c>
    </row>
    <row r="63" spans="1:7" ht="15.75">
      <c r="A63" s="2">
        <v>1929</v>
      </c>
      <c r="B63" s="8"/>
      <c r="C63" s="8">
        <v>46.07</v>
      </c>
      <c r="D63" s="8"/>
      <c r="E63" s="2">
        <v>1</v>
      </c>
      <c r="F63" s="2">
        <v>10.755</v>
      </c>
      <c r="G63" s="12">
        <v>0.09481250000000001</v>
      </c>
    </row>
    <row r="64" spans="1:7" ht="15.75">
      <c r="A64" s="2">
        <v>1930</v>
      </c>
      <c r="B64" s="8"/>
      <c r="C64" s="8">
        <v>49.367</v>
      </c>
      <c r="D64" s="8"/>
      <c r="E64" s="2">
        <v>2</v>
      </c>
      <c r="F64" s="2">
        <v>0.342</v>
      </c>
      <c r="G64" s="12">
        <v>0.10142500000000002</v>
      </c>
    </row>
    <row r="65" spans="3:4" ht="15.75">
      <c r="C65" s="8"/>
      <c r="D65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9"/>
  <sheetViews>
    <sheetView workbookViewId="0" topLeftCell="A1">
      <pane xSplit="6960" ySplit="5085" topLeftCell="M29" activePane="topRight" state="split"/>
      <selection pane="topLeft" activeCell="A10" sqref="A10:A49"/>
      <selection pane="topRight" activeCell="U6" sqref="U6:U9"/>
      <selection pane="bottomLeft" activeCell="AO48" sqref="AO48"/>
      <selection pane="bottomRight" activeCell="AU40" sqref="AU40"/>
    </sheetView>
  </sheetViews>
  <sheetFormatPr defaultColWidth="9.33203125" defaultRowHeight="12.75"/>
  <cols>
    <col min="1" max="1" width="8" style="2" customWidth="1"/>
    <col min="2" max="2" width="10" style="2" customWidth="1"/>
    <col min="3" max="3" width="10.66015625" style="2" customWidth="1"/>
    <col min="4" max="4" width="10.83203125" style="2" customWidth="1"/>
    <col min="5" max="5" width="10" style="2" customWidth="1"/>
    <col min="6" max="6" width="9.66015625" style="2" customWidth="1"/>
    <col min="7" max="7" width="10" style="2" customWidth="1"/>
    <col min="8" max="8" width="13" style="2" customWidth="1"/>
    <col min="9" max="9" width="12.16015625" style="2" customWidth="1"/>
    <col min="10" max="10" width="12.33203125" style="2" customWidth="1"/>
    <col min="11" max="11" width="12.66015625" style="2" customWidth="1"/>
    <col min="12" max="12" width="10" style="2" customWidth="1"/>
    <col min="13" max="13" width="11.16015625" style="2" customWidth="1"/>
    <col min="14" max="14" width="9.83203125" style="2" customWidth="1"/>
    <col min="15" max="15" width="14" style="2" customWidth="1"/>
    <col min="16" max="16" width="11.66015625" style="2" bestFit="1" customWidth="1"/>
    <col min="17" max="17" width="14.16015625" style="2" customWidth="1"/>
    <col min="18" max="18" width="11.33203125" style="2" customWidth="1"/>
    <col min="19" max="20" width="10.16015625" style="2" customWidth="1"/>
    <col min="21" max="25" width="9" style="2" customWidth="1"/>
    <col min="26" max="26" width="10.33203125" style="2" customWidth="1"/>
    <col min="27" max="32" width="9" style="2" customWidth="1"/>
    <col min="33" max="33" width="13" style="2" customWidth="1"/>
    <col min="34" max="42" width="9" style="2" customWidth="1"/>
    <col min="43" max="43" width="9" style="12" customWidth="1"/>
    <col min="44" max="16384" width="9" style="2" customWidth="1"/>
  </cols>
  <sheetData>
    <row r="1" ht="15.75">
      <c r="B1" s="14" t="s">
        <v>32</v>
      </c>
    </row>
    <row r="3" ht="15.75">
      <c r="A3" s="4" t="s">
        <v>75</v>
      </c>
    </row>
    <row r="4" ht="15.75">
      <c r="AQ4" s="12" t="s">
        <v>26</v>
      </c>
    </row>
    <row r="5" ht="15.75">
      <c r="AQ5" s="12" t="s">
        <v>27</v>
      </c>
    </row>
    <row r="6" spans="2:43" ht="18.75">
      <c r="B6" s="9" t="s">
        <v>81</v>
      </c>
      <c r="U6" s="10" t="s">
        <v>18</v>
      </c>
      <c r="X6" s="9" t="s">
        <v>84</v>
      </c>
      <c r="AQ6" s="12" t="s">
        <v>28</v>
      </c>
    </row>
    <row r="7" spans="1:43" ht="15.75">
      <c r="A7" s="5"/>
      <c r="B7" s="10"/>
      <c r="C7" s="10"/>
      <c r="D7" s="10"/>
      <c r="E7" s="10"/>
      <c r="F7" s="10"/>
      <c r="G7" s="10"/>
      <c r="H7" s="10"/>
      <c r="I7" s="10"/>
      <c r="J7" s="10"/>
      <c r="K7" s="10" t="s">
        <v>44</v>
      </c>
      <c r="L7" s="10" t="s">
        <v>45</v>
      </c>
      <c r="M7" s="10" t="s">
        <v>46</v>
      </c>
      <c r="N7" s="10"/>
      <c r="O7" s="10" t="s">
        <v>59</v>
      </c>
      <c r="P7" s="10"/>
      <c r="Q7" s="10"/>
      <c r="R7" s="10"/>
      <c r="S7" s="10"/>
      <c r="T7" s="10"/>
      <c r="U7" s="10" t="s">
        <v>19</v>
      </c>
      <c r="X7" s="5"/>
      <c r="Y7" s="5"/>
      <c r="Z7" s="5"/>
      <c r="AA7" s="5"/>
      <c r="AB7" s="5"/>
      <c r="AC7" s="5"/>
      <c r="AD7" s="5"/>
      <c r="AE7" s="5"/>
      <c r="AF7" s="5"/>
      <c r="AG7" s="5" t="s">
        <v>44</v>
      </c>
      <c r="AH7" s="5" t="s">
        <v>45</v>
      </c>
      <c r="AI7" s="5" t="s">
        <v>46</v>
      </c>
      <c r="AJ7" s="5"/>
      <c r="AK7" s="5" t="s">
        <v>59</v>
      </c>
      <c r="AL7" s="5"/>
      <c r="AM7" s="5"/>
      <c r="AQ7" s="12" t="s">
        <v>29</v>
      </c>
    </row>
    <row r="8" spans="1:43" ht="15.75">
      <c r="A8" s="5"/>
      <c r="B8" s="10" t="s">
        <v>34</v>
      </c>
      <c r="C8" s="10" t="s">
        <v>36</v>
      </c>
      <c r="D8" s="10" t="s">
        <v>37</v>
      </c>
      <c r="E8" s="10" t="s">
        <v>38</v>
      </c>
      <c r="F8" s="10" t="s">
        <v>39</v>
      </c>
      <c r="G8" s="10" t="s">
        <v>40</v>
      </c>
      <c r="H8" s="10" t="s">
        <v>41</v>
      </c>
      <c r="I8" s="10" t="s">
        <v>42</v>
      </c>
      <c r="J8" s="10" t="s">
        <v>43</v>
      </c>
      <c r="K8" s="10" t="s">
        <v>56</v>
      </c>
      <c r="L8" s="10" t="s">
        <v>57</v>
      </c>
      <c r="M8" s="10" t="s">
        <v>58</v>
      </c>
      <c r="N8" s="10" t="s">
        <v>47</v>
      </c>
      <c r="O8" s="10" t="s">
        <v>60</v>
      </c>
      <c r="P8" s="10" t="s">
        <v>48</v>
      </c>
      <c r="Q8" s="10" t="s">
        <v>49</v>
      </c>
      <c r="R8" s="10" t="s">
        <v>71</v>
      </c>
      <c r="S8" s="10" t="s">
        <v>72</v>
      </c>
      <c r="T8" s="10"/>
      <c r="U8" s="10" t="s">
        <v>20</v>
      </c>
      <c r="X8" s="5" t="s">
        <v>34</v>
      </c>
      <c r="Y8" s="5" t="s">
        <v>36</v>
      </c>
      <c r="Z8" s="5" t="s">
        <v>2</v>
      </c>
      <c r="AA8" s="5" t="s">
        <v>38</v>
      </c>
      <c r="AB8" s="5" t="s">
        <v>39</v>
      </c>
      <c r="AC8" s="5" t="s">
        <v>40</v>
      </c>
      <c r="AD8" s="5" t="s">
        <v>41</v>
      </c>
      <c r="AE8" s="5" t="s">
        <v>42</v>
      </c>
      <c r="AF8" s="5" t="s">
        <v>43</v>
      </c>
      <c r="AG8" s="5" t="s">
        <v>56</v>
      </c>
      <c r="AH8" s="5" t="s">
        <v>57</v>
      </c>
      <c r="AI8" s="5" t="s">
        <v>58</v>
      </c>
      <c r="AJ8" s="5" t="s">
        <v>47</v>
      </c>
      <c r="AK8" s="5" t="s">
        <v>60</v>
      </c>
      <c r="AL8" s="5" t="s">
        <v>48</v>
      </c>
      <c r="AM8" s="5" t="s">
        <v>49</v>
      </c>
      <c r="AN8" s="5" t="s">
        <v>71</v>
      </c>
      <c r="AO8" s="5" t="s">
        <v>72</v>
      </c>
      <c r="AQ8" s="12" t="s">
        <v>30</v>
      </c>
    </row>
    <row r="9" spans="1:43" ht="15.75">
      <c r="A9" s="5"/>
      <c r="B9" s="10" t="s">
        <v>35</v>
      </c>
      <c r="C9" s="10" t="s">
        <v>35</v>
      </c>
      <c r="D9" s="10" t="s">
        <v>35</v>
      </c>
      <c r="E9" s="10" t="s">
        <v>35</v>
      </c>
      <c r="F9" s="10" t="s">
        <v>35</v>
      </c>
      <c r="G9" s="10" t="s">
        <v>35</v>
      </c>
      <c r="H9" s="10" t="s">
        <v>50</v>
      </c>
      <c r="I9" s="10" t="s">
        <v>50</v>
      </c>
      <c r="J9" s="10" t="s">
        <v>50</v>
      </c>
      <c r="K9" s="10" t="s">
        <v>50</v>
      </c>
      <c r="L9" s="10" t="s">
        <v>51</v>
      </c>
      <c r="M9" s="10" t="s">
        <v>52</v>
      </c>
      <c r="N9" s="10" t="s">
        <v>53</v>
      </c>
      <c r="O9" s="10" t="s">
        <v>54</v>
      </c>
      <c r="P9" s="10" t="s">
        <v>55</v>
      </c>
      <c r="Q9" s="10" t="s">
        <v>55</v>
      </c>
      <c r="R9" s="10" t="s">
        <v>35</v>
      </c>
      <c r="S9" s="10" t="s">
        <v>35</v>
      </c>
      <c r="T9" s="10"/>
      <c r="U9" s="10" t="s">
        <v>21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83</v>
      </c>
      <c r="AE9" s="2" t="s">
        <v>83</v>
      </c>
      <c r="AF9" s="2" t="s">
        <v>83</v>
      </c>
      <c r="AG9" s="2" t="s">
        <v>83</v>
      </c>
      <c r="AH9" s="2" t="s">
        <v>87</v>
      </c>
      <c r="AI9" s="2" t="s">
        <v>87</v>
      </c>
      <c r="AJ9" s="2" t="s">
        <v>53</v>
      </c>
      <c r="AL9" s="2" t="s">
        <v>88</v>
      </c>
      <c r="AM9" s="2" t="s">
        <v>88</v>
      </c>
      <c r="AN9" s="2" t="s">
        <v>88</v>
      </c>
      <c r="AO9" s="2" t="s">
        <v>88</v>
      </c>
      <c r="AQ9" s="12" t="s">
        <v>31</v>
      </c>
    </row>
    <row r="10" spans="1:43" ht="15.75">
      <c r="A10" s="17">
        <v>1887</v>
      </c>
      <c r="B10" s="11">
        <v>4.71</v>
      </c>
      <c r="C10" s="11">
        <v>3.89</v>
      </c>
      <c r="D10" s="11">
        <v>4.07</v>
      </c>
      <c r="E10" s="11">
        <v>1.19</v>
      </c>
      <c r="F10" s="11">
        <v>8.29</v>
      </c>
      <c r="G10" s="11">
        <v>13.93</v>
      </c>
      <c r="H10" s="11">
        <v>26.09</v>
      </c>
      <c r="I10" s="11">
        <v>17.9</v>
      </c>
      <c r="J10" s="11"/>
      <c r="K10" s="11">
        <v>7.75</v>
      </c>
      <c r="L10" s="11">
        <v>0.31</v>
      </c>
      <c r="M10" s="11"/>
      <c r="N10" s="11">
        <v>3.36</v>
      </c>
      <c r="O10" s="11">
        <v>0.18</v>
      </c>
      <c r="P10" s="11"/>
      <c r="Q10" s="11">
        <v>0.29</v>
      </c>
      <c r="R10" s="11"/>
      <c r="S10" s="11"/>
      <c r="T10" s="11"/>
      <c r="U10" s="20">
        <v>0.1594583333333333</v>
      </c>
      <c r="W10" s="17">
        <v>1887</v>
      </c>
      <c r="X10" s="15">
        <f>(B10/150)*$U10</f>
        <v>0.005006991666666666</v>
      </c>
      <c r="Y10" s="15">
        <f>(C10/135)*$U10</f>
        <v>0.004594762345679012</v>
      </c>
      <c r="Z10" s="15">
        <f>(D10/135)*$U10</f>
        <v>0.004807373456790123</v>
      </c>
      <c r="AA10" s="15">
        <f>(E10/150)*$U10</f>
        <v>0.0012650361111111107</v>
      </c>
      <c r="AB10" s="15">
        <f>(F10/150)*$U10</f>
        <v>0.008812730555555552</v>
      </c>
      <c r="AC10" s="15">
        <f>(G10/150)*$U10</f>
        <v>0.014808363888888888</v>
      </c>
      <c r="AD10" s="2">
        <f>(H10/60)*U10</f>
        <v>0.0693377986111111</v>
      </c>
      <c r="AE10" s="12">
        <f>(I10/60)*$U10</f>
        <v>0.047571736111111096</v>
      </c>
      <c r="AF10" s="12"/>
      <c r="AG10" s="12">
        <f>(K10/60)*$U10</f>
        <v>0.02059670138888889</v>
      </c>
      <c r="AH10" s="12">
        <f>(L10/8.48)*$U10</f>
        <v>0.005829255110062892</v>
      </c>
      <c r="AI10" s="12"/>
      <c r="AJ10" s="8">
        <f>(N10)*$U10</f>
        <v>0.5357799999999999</v>
      </c>
      <c r="AK10" s="12"/>
      <c r="AL10" s="12"/>
      <c r="AM10" s="12">
        <f>(Q10/3.75)*$U10</f>
        <v>0.012331444444444442</v>
      </c>
      <c r="AN10" s="12"/>
      <c r="AO10" s="12"/>
      <c r="AQ10" s="12">
        <v>0.20097297297297298</v>
      </c>
    </row>
    <row r="11" spans="1:43" ht="15.75">
      <c r="A11" s="18">
        <v>1888</v>
      </c>
      <c r="B11" s="11">
        <v>4.37</v>
      </c>
      <c r="C11" s="11">
        <v>3.89</v>
      </c>
      <c r="D11" s="11">
        <v>3.96</v>
      </c>
      <c r="E11" s="11">
        <v>1.06</v>
      </c>
      <c r="F11" s="11">
        <v>8.31</v>
      </c>
      <c r="G11" s="11">
        <v>12.87</v>
      </c>
      <c r="H11" s="11">
        <v>24.48</v>
      </c>
      <c r="I11" s="11">
        <v>18.21</v>
      </c>
      <c r="J11" s="11"/>
      <c r="K11" s="11">
        <v>7.85</v>
      </c>
      <c r="L11" s="11">
        <v>0.31</v>
      </c>
      <c r="M11" s="11"/>
      <c r="N11" s="11">
        <v>3.86</v>
      </c>
      <c r="O11" s="11">
        <v>0.18</v>
      </c>
      <c r="P11" s="11"/>
      <c r="Q11" s="11">
        <v>0.31</v>
      </c>
      <c r="R11" s="11"/>
      <c r="S11" s="11"/>
      <c r="T11" s="11"/>
      <c r="U11" s="20">
        <v>0.15338541666666666</v>
      </c>
      <c r="W11" s="18">
        <v>1888</v>
      </c>
      <c r="X11" s="15">
        <f aca="true" t="shared" si="0" ref="X11:X37">(B11/150)*$U11</f>
        <v>0.004468628472222222</v>
      </c>
      <c r="Y11" s="15">
        <f aca="true" t="shared" si="1" ref="Y11:Y37">(C11/135)*$U11</f>
        <v>0.0044197723765432104</v>
      </c>
      <c r="Z11" s="15">
        <f aca="true" t="shared" si="2" ref="Z11:Z37">(D11/135)*$U11</f>
        <v>0.004499305555555555</v>
      </c>
      <c r="AA11" s="15">
        <f aca="true" t="shared" si="3" ref="AA11:AA28">(E11/150)*$U11</f>
        <v>0.0010839236111111112</v>
      </c>
      <c r="AB11" s="15">
        <f aca="true" t="shared" si="4" ref="AB11:AB37">(F11/150)*$U11</f>
        <v>0.008497552083333334</v>
      </c>
      <c r="AC11" s="15">
        <f aca="true" t="shared" si="5" ref="AC11:AC37">(G11/150)*$U11</f>
        <v>0.01316046875</v>
      </c>
      <c r="AD11" s="2">
        <f aca="true" t="shared" si="6" ref="AD11:AD37">(H11/60)*U11</f>
        <v>0.06258125</v>
      </c>
      <c r="AE11" s="12">
        <f aca="true" t="shared" si="7" ref="AE11:AE28">(I11/60)*$U11</f>
        <v>0.04655247395833333</v>
      </c>
      <c r="AF11" s="12"/>
      <c r="AG11" s="12">
        <f aca="true" t="shared" si="8" ref="AG11:AG35">(K11/60)*$U11</f>
        <v>0.02006792534722222</v>
      </c>
      <c r="AH11" s="12">
        <f aca="true" t="shared" si="9" ref="AH11:AH37">(L11/8.48)*$U11</f>
        <v>0.00560724990172956</v>
      </c>
      <c r="AI11" s="12"/>
      <c r="AJ11" s="8">
        <f aca="true" t="shared" si="10" ref="AJ11:AJ49">(N11)*$U11</f>
        <v>0.5920677083333333</v>
      </c>
      <c r="AK11" s="12"/>
      <c r="AL11" s="12"/>
      <c r="AM11" s="12">
        <f aca="true" t="shared" si="11" ref="AM11:AM49">(Q11/3.75)*$U11</f>
        <v>0.01267986111111111</v>
      </c>
      <c r="AN11" s="12"/>
      <c r="AO11" s="12"/>
      <c r="AQ11" s="12">
        <v>0.19308108108108107</v>
      </c>
    </row>
    <row r="12" spans="1:43" ht="15.75">
      <c r="A12" s="18">
        <v>1889</v>
      </c>
      <c r="B12" s="11">
        <v>5.56</v>
      </c>
      <c r="C12" s="11">
        <v>3.93</v>
      </c>
      <c r="D12" s="11">
        <v>4.92</v>
      </c>
      <c r="E12" s="11">
        <v>1.48</v>
      </c>
      <c r="F12" s="11">
        <v>8.95</v>
      </c>
      <c r="G12" s="11">
        <v>13.45</v>
      </c>
      <c r="H12" s="11">
        <v>24.66</v>
      </c>
      <c r="I12" s="11">
        <v>19.36</v>
      </c>
      <c r="J12" s="11"/>
      <c r="K12" s="11">
        <v>9.01</v>
      </c>
      <c r="L12" s="11">
        <v>0.32</v>
      </c>
      <c r="M12" s="11">
        <v>2.38</v>
      </c>
      <c r="N12" s="11">
        <v>4.2</v>
      </c>
      <c r="O12" s="11">
        <v>0.2</v>
      </c>
      <c r="P12" s="11"/>
      <c r="Q12" s="11">
        <v>0.35</v>
      </c>
      <c r="R12" s="11"/>
      <c r="S12" s="11"/>
      <c r="T12" s="11"/>
      <c r="U12" s="20">
        <v>0.15666666666666668</v>
      </c>
      <c r="W12" s="18">
        <v>1889</v>
      </c>
      <c r="X12" s="15">
        <f t="shared" si="0"/>
        <v>0.005807111111111111</v>
      </c>
      <c r="Y12" s="15">
        <f t="shared" si="1"/>
        <v>0.004560740740740741</v>
      </c>
      <c r="Z12" s="15">
        <f t="shared" si="2"/>
        <v>0.0057096296296296305</v>
      </c>
      <c r="AA12" s="15">
        <f t="shared" si="3"/>
        <v>0.0015457777777777779</v>
      </c>
      <c r="AB12" s="15">
        <f t="shared" si="4"/>
        <v>0.009347777777777778</v>
      </c>
      <c r="AC12" s="15">
        <f t="shared" si="5"/>
        <v>0.014047777777777777</v>
      </c>
      <c r="AD12" s="2">
        <f t="shared" si="6"/>
        <v>0.06439</v>
      </c>
      <c r="AE12" s="12">
        <f t="shared" si="7"/>
        <v>0.050551111111111116</v>
      </c>
      <c r="AF12" s="12"/>
      <c r="AG12" s="12">
        <f t="shared" si="8"/>
        <v>0.023526111111111112</v>
      </c>
      <c r="AH12" s="12">
        <f t="shared" si="9"/>
        <v>0.0059119496855345914</v>
      </c>
      <c r="AI12" s="12">
        <f>(M12/36.57)*U12</f>
        <v>0.010195971196791541</v>
      </c>
      <c r="AJ12" s="8">
        <f t="shared" si="10"/>
        <v>0.658</v>
      </c>
      <c r="AK12" s="12"/>
      <c r="AL12" s="12"/>
      <c r="AM12" s="12">
        <f t="shared" si="11"/>
        <v>0.014622222222222222</v>
      </c>
      <c r="AN12" s="12"/>
      <c r="AO12" s="12"/>
      <c r="AQ12" s="12">
        <v>0.1923243243243243</v>
      </c>
    </row>
    <row r="13" spans="1:43" ht="15.75">
      <c r="A13" s="18">
        <v>1890</v>
      </c>
      <c r="B13" s="11">
        <v>8.15</v>
      </c>
      <c r="C13" s="11">
        <v>5.05</v>
      </c>
      <c r="D13" s="11">
        <v>5.45</v>
      </c>
      <c r="E13" s="11">
        <v>2.06</v>
      </c>
      <c r="F13" s="11">
        <v>9.37</v>
      </c>
      <c r="G13" s="11">
        <v>14.38</v>
      </c>
      <c r="H13" s="11">
        <v>25.67</v>
      </c>
      <c r="I13" s="11">
        <v>19.9</v>
      </c>
      <c r="J13" s="11"/>
      <c r="K13" s="11">
        <v>8.66</v>
      </c>
      <c r="L13" s="11">
        <v>0.32</v>
      </c>
      <c r="M13" s="11">
        <v>2.39</v>
      </c>
      <c r="N13" s="11">
        <v>4.2</v>
      </c>
      <c r="O13" s="11">
        <v>0.19</v>
      </c>
      <c r="P13" s="11">
        <v>2.2</v>
      </c>
      <c r="Q13" s="11">
        <v>0.36</v>
      </c>
      <c r="R13" s="11"/>
      <c r="S13" s="11"/>
      <c r="T13" s="11"/>
      <c r="U13" s="20">
        <v>0.17239583333333333</v>
      </c>
      <c r="W13" s="18">
        <v>1890</v>
      </c>
      <c r="X13" s="15">
        <f t="shared" si="0"/>
        <v>0.009366840277777778</v>
      </c>
      <c r="Y13" s="15">
        <f t="shared" si="1"/>
        <v>0.006448881172839506</v>
      </c>
      <c r="Z13" s="15">
        <f t="shared" si="2"/>
        <v>0.006959683641975308</v>
      </c>
      <c r="AA13" s="15">
        <f t="shared" si="3"/>
        <v>0.0023675694444444443</v>
      </c>
      <c r="AB13" s="15">
        <f t="shared" si="4"/>
        <v>0.010768993055555554</v>
      </c>
      <c r="AC13" s="15">
        <f t="shared" si="5"/>
        <v>0.01652701388888889</v>
      </c>
      <c r="AD13" s="2">
        <f t="shared" si="6"/>
        <v>0.07375668402777778</v>
      </c>
      <c r="AE13" s="12">
        <f t="shared" si="7"/>
        <v>0.05717795138888889</v>
      </c>
      <c r="AF13" s="12"/>
      <c r="AG13" s="12">
        <f t="shared" si="8"/>
        <v>0.02488246527777778</v>
      </c>
      <c r="AH13" s="12">
        <f t="shared" si="9"/>
        <v>0.0065055031446540875</v>
      </c>
      <c r="AI13" s="12">
        <f aca="true" t="shared" si="12" ref="AI13:AI37">(M13/36.57)*U13</f>
        <v>0.011266777185306718</v>
      </c>
      <c r="AJ13" s="8">
        <f t="shared" si="10"/>
        <v>0.7240625</v>
      </c>
      <c r="AK13" s="12"/>
      <c r="AL13" s="8">
        <f>(P13/3.75)*U13</f>
        <v>0.10113888888888889</v>
      </c>
      <c r="AM13" s="12">
        <f t="shared" si="11"/>
        <v>0.01655</v>
      </c>
      <c r="AN13" s="12"/>
      <c r="AO13" s="12"/>
      <c r="AQ13" s="12">
        <v>0.2137297297297297</v>
      </c>
    </row>
    <row r="14" spans="1:43" ht="15.75">
      <c r="A14" s="18">
        <v>1891</v>
      </c>
      <c r="B14" s="11">
        <v>6.86</v>
      </c>
      <c r="C14" s="11">
        <v>5.48</v>
      </c>
      <c r="D14" s="11">
        <v>5.12</v>
      </c>
      <c r="E14" s="11">
        <v>1.55</v>
      </c>
      <c r="F14" s="11">
        <v>9.11</v>
      </c>
      <c r="G14" s="11">
        <v>14.24</v>
      </c>
      <c r="H14" s="11">
        <v>25.47</v>
      </c>
      <c r="I14" s="11">
        <v>19.18</v>
      </c>
      <c r="J14" s="11"/>
      <c r="K14" s="11">
        <v>7.81</v>
      </c>
      <c r="L14" s="11">
        <v>0.3</v>
      </c>
      <c r="M14" s="11">
        <v>2.33</v>
      </c>
      <c r="N14" s="11">
        <v>4.38</v>
      </c>
      <c r="O14" s="11">
        <v>0.18</v>
      </c>
      <c r="P14" s="11">
        <v>2.06</v>
      </c>
      <c r="Q14" s="11">
        <v>0.35</v>
      </c>
      <c r="R14" s="11"/>
      <c r="S14" s="11"/>
      <c r="T14" s="11"/>
      <c r="U14" s="20">
        <v>0.16458333333333333</v>
      </c>
      <c r="W14" s="18">
        <v>1891</v>
      </c>
      <c r="X14" s="15">
        <f t="shared" si="0"/>
        <v>0.007526944444444445</v>
      </c>
      <c r="Y14" s="15">
        <f t="shared" si="1"/>
        <v>0.006680864197530865</v>
      </c>
      <c r="Z14" s="15">
        <f t="shared" si="2"/>
        <v>0.006241975308641975</v>
      </c>
      <c r="AA14" s="15">
        <f t="shared" si="3"/>
        <v>0.0017006944444444443</v>
      </c>
      <c r="AB14" s="15">
        <f t="shared" si="4"/>
        <v>0.009995694444444442</v>
      </c>
      <c r="AC14" s="15">
        <f t="shared" si="5"/>
        <v>0.015624444444444443</v>
      </c>
      <c r="AD14" s="2">
        <f t="shared" si="6"/>
        <v>0.069865625</v>
      </c>
      <c r="AE14" s="12">
        <f t="shared" si="7"/>
        <v>0.05261180555555555</v>
      </c>
      <c r="AF14" s="12"/>
      <c r="AG14" s="12">
        <f t="shared" si="8"/>
        <v>0.021423263888888888</v>
      </c>
      <c r="AH14" s="12">
        <f t="shared" si="9"/>
        <v>0.00582252358490566</v>
      </c>
      <c r="AI14" s="12">
        <f t="shared" si="12"/>
        <v>0.010486168079482272</v>
      </c>
      <c r="AJ14" s="8">
        <f t="shared" si="10"/>
        <v>0.7208749999999999</v>
      </c>
      <c r="AK14" s="12"/>
      <c r="AL14" s="8">
        <f aca="true" t="shared" si="13" ref="AL14:AL49">(P14/3.75)*U14</f>
        <v>0.09041111111111111</v>
      </c>
      <c r="AM14" s="12">
        <f t="shared" si="11"/>
        <v>0.01536111111111111</v>
      </c>
      <c r="AN14" s="12"/>
      <c r="AO14" s="12"/>
      <c r="AQ14" s="12">
        <v>0.20302702702702702</v>
      </c>
    </row>
    <row r="15" spans="1:43" ht="15.75">
      <c r="A15" s="18">
        <v>1892</v>
      </c>
      <c r="B15" s="11">
        <v>7</v>
      </c>
      <c r="C15" s="11">
        <v>5.37</v>
      </c>
      <c r="D15" s="11">
        <v>5.06</v>
      </c>
      <c r="E15" s="11">
        <v>1.46</v>
      </c>
      <c r="F15" s="11">
        <v>9.38</v>
      </c>
      <c r="G15" s="11">
        <v>14.24</v>
      </c>
      <c r="H15" s="11">
        <v>28.66</v>
      </c>
      <c r="I15" s="11">
        <v>21.96</v>
      </c>
      <c r="J15" s="11"/>
      <c r="K15" s="11">
        <v>8.07</v>
      </c>
      <c r="L15" s="11">
        <v>0.31</v>
      </c>
      <c r="M15" s="11">
        <v>2.48</v>
      </c>
      <c r="N15" s="11">
        <v>3.86</v>
      </c>
      <c r="O15" s="11">
        <v>0.16</v>
      </c>
      <c r="P15" s="11">
        <v>2.24</v>
      </c>
      <c r="Q15" s="11">
        <v>0.38</v>
      </c>
      <c r="R15" s="11"/>
      <c r="S15" s="11"/>
      <c r="T15" s="11"/>
      <c r="U15" s="20">
        <v>0.14453</v>
      </c>
      <c r="W15" s="18">
        <v>1892</v>
      </c>
      <c r="X15" s="15">
        <f t="shared" si="0"/>
        <v>0.006744733333333333</v>
      </c>
      <c r="Y15" s="15">
        <f t="shared" si="1"/>
        <v>0.005749082222222222</v>
      </c>
      <c r="Z15" s="15">
        <f t="shared" si="2"/>
        <v>0.005417198518518518</v>
      </c>
      <c r="AA15" s="15">
        <f t="shared" si="3"/>
        <v>0.0014067586666666667</v>
      </c>
      <c r="AB15" s="15">
        <f t="shared" si="4"/>
        <v>0.009037942666666668</v>
      </c>
      <c r="AC15" s="15">
        <f t="shared" si="5"/>
        <v>0.013720714666666665</v>
      </c>
      <c r="AD15" s="2">
        <f t="shared" si="6"/>
        <v>0.06903716333333333</v>
      </c>
      <c r="AE15" s="12">
        <f t="shared" si="7"/>
        <v>0.05289798</v>
      </c>
      <c r="AF15" s="12"/>
      <c r="AG15" s="12">
        <f t="shared" si="8"/>
        <v>0.019439285</v>
      </c>
      <c r="AH15" s="12">
        <f t="shared" si="9"/>
        <v>0.005283525943396226</v>
      </c>
      <c r="AI15" s="12">
        <f t="shared" si="12"/>
        <v>0.009801323489198795</v>
      </c>
      <c r="AJ15" s="8">
        <f t="shared" si="10"/>
        <v>0.5578858</v>
      </c>
      <c r="AK15" s="12"/>
      <c r="AL15" s="8">
        <f t="shared" si="13"/>
        <v>0.08633258666666667</v>
      </c>
      <c r="AM15" s="12">
        <f t="shared" si="11"/>
        <v>0.014645706666666666</v>
      </c>
      <c r="AN15" s="12"/>
      <c r="AO15" s="12"/>
      <c r="AQ15" s="12">
        <v>0.17935135135135133</v>
      </c>
    </row>
    <row r="16" spans="1:43" ht="15.75">
      <c r="A16" s="18">
        <v>1893</v>
      </c>
      <c r="B16" s="11">
        <v>7.08</v>
      </c>
      <c r="C16" s="11">
        <v>5.31</v>
      </c>
      <c r="D16" s="11">
        <v>5.47</v>
      </c>
      <c r="E16" s="11">
        <v>1.34</v>
      </c>
      <c r="F16" s="11">
        <v>8.83</v>
      </c>
      <c r="G16" s="11">
        <v>14.03</v>
      </c>
      <c r="H16" s="11">
        <v>28.77</v>
      </c>
      <c r="I16" s="11">
        <v>24.8</v>
      </c>
      <c r="J16" s="11"/>
      <c r="K16" s="11">
        <v>8.78</v>
      </c>
      <c r="L16" s="11">
        <v>0.31</v>
      </c>
      <c r="M16" s="11">
        <v>2.63</v>
      </c>
      <c r="N16" s="11">
        <v>4.54</v>
      </c>
      <c r="O16" s="11">
        <v>0.17</v>
      </c>
      <c r="P16" s="11">
        <v>2.42</v>
      </c>
      <c r="Q16" s="11">
        <v>0.43</v>
      </c>
      <c r="R16" s="11"/>
      <c r="S16" s="11"/>
      <c r="T16" s="11"/>
      <c r="U16" s="20">
        <v>0.12552083333333333</v>
      </c>
      <c r="W16" s="18">
        <v>1893</v>
      </c>
      <c r="X16" s="15">
        <f t="shared" si="0"/>
        <v>0.005924583333333333</v>
      </c>
      <c r="Y16" s="15">
        <f t="shared" si="1"/>
        <v>0.004937152777777777</v>
      </c>
      <c r="Z16" s="15">
        <f t="shared" si="2"/>
        <v>0.005085918209876543</v>
      </c>
      <c r="AA16" s="15">
        <f t="shared" si="3"/>
        <v>0.0011213194444444443</v>
      </c>
      <c r="AB16" s="15">
        <f t="shared" si="4"/>
        <v>0.007388993055555555</v>
      </c>
      <c r="AC16" s="15">
        <f t="shared" si="5"/>
        <v>0.011740381944444444</v>
      </c>
      <c r="AD16" s="2">
        <f t="shared" si="6"/>
        <v>0.06018723958333333</v>
      </c>
      <c r="AE16" s="12">
        <f t="shared" si="7"/>
        <v>0.051881944444444446</v>
      </c>
      <c r="AF16" s="12"/>
      <c r="AG16" s="12">
        <f t="shared" si="8"/>
        <v>0.018367881944444442</v>
      </c>
      <c r="AH16" s="12">
        <f t="shared" si="9"/>
        <v>0.004588615369496855</v>
      </c>
      <c r="AI16" s="12">
        <f t="shared" si="12"/>
        <v>0.009027065673138273</v>
      </c>
      <c r="AJ16" s="8">
        <f t="shared" si="10"/>
        <v>0.5698645833333333</v>
      </c>
      <c r="AK16" s="12"/>
      <c r="AL16" s="8">
        <f t="shared" si="13"/>
        <v>0.08100277777777777</v>
      </c>
      <c r="AM16" s="12">
        <f t="shared" si="11"/>
        <v>0.014393055555555555</v>
      </c>
      <c r="AN16" s="12"/>
      <c r="AO16" s="12"/>
      <c r="AQ16" s="12">
        <v>0.16043243243243244</v>
      </c>
    </row>
    <row r="17" spans="1:43" ht="15.75">
      <c r="A17" s="18">
        <v>1894</v>
      </c>
      <c r="B17" s="11">
        <v>8.24</v>
      </c>
      <c r="C17" s="11">
        <v>5.32</v>
      </c>
      <c r="D17" s="11">
        <v>5.67</v>
      </c>
      <c r="E17" s="11">
        <v>1.2</v>
      </c>
      <c r="F17" s="11">
        <v>9.13</v>
      </c>
      <c r="G17" s="11">
        <v>15.32</v>
      </c>
      <c r="H17" s="11">
        <v>30.02</v>
      </c>
      <c r="I17" s="11">
        <v>26.24</v>
      </c>
      <c r="J17" s="11">
        <v>11.56</v>
      </c>
      <c r="K17" s="11">
        <v>9.71</v>
      </c>
      <c r="L17" s="11">
        <v>0.3</v>
      </c>
      <c r="M17" s="11">
        <v>2.92</v>
      </c>
      <c r="N17" s="11">
        <v>4.92</v>
      </c>
      <c r="O17" s="11">
        <v>0.2</v>
      </c>
      <c r="P17" s="11">
        <v>2.35</v>
      </c>
      <c r="Q17" s="11">
        <v>0.45</v>
      </c>
      <c r="R17" s="11"/>
      <c r="S17" s="11"/>
      <c r="T17" s="11"/>
      <c r="U17" s="20">
        <v>0.11114583333333332</v>
      </c>
      <c r="W17" s="18">
        <v>1894</v>
      </c>
      <c r="X17" s="15">
        <f t="shared" si="0"/>
        <v>0.00610561111111111</v>
      </c>
      <c r="Y17" s="15">
        <f t="shared" si="1"/>
        <v>0.004379969135802469</v>
      </c>
      <c r="Z17" s="15">
        <f t="shared" si="2"/>
        <v>0.0046681249999999995</v>
      </c>
      <c r="AA17" s="15">
        <f t="shared" si="3"/>
        <v>0.0008891666666666666</v>
      </c>
      <c r="AB17" s="15">
        <f t="shared" si="4"/>
        <v>0.006765076388888889</v>
      </c>
      <c r="AC17" s="15">
        <f t="shared" si="5"/>
        <v>0.011351694444444444</v>
      </c>
      <c r="AD17" s="2">
        <f t="shared" si="6"/>
        <v>0.05560996527777776</v>
      </c>
      <c r="AE17" s="12">
        <f t="shared" si="7"/>
        <v>0.04860777777777777</v>
      </c>
      <c r="AF17" s="12">
        <f>(J17/60)*U17</f>
        <v>0.02141409722222222</v>
      </c>
      <c r="AG17" s="12">
        <f t="shared" si="8"/>
        <v>0.017987100694444445</v>
      </c>
      <c r="AH17" s="12">
        <f t="shared" si="9"/>
        <v>0.0039320459905660375</v>
      </c>
      <c r="AI17" s="12">
        <f t="shared" si="12"/>
        <v>0.008874646796098805</v>
      </c>
      <c r="AJ17" s="8">
        <f t="shared" si="10"/>
        <v>0.5468374999999999</v>
      </c>
      <c r="AK17" s="12"/>
      <c r="AL17" s="8">
        <f t="shared" si="13"/>
        <v>0.06965138888888889</v>
      </c>
      <c r="AM17" s="12">
        <f t="shared" si="11"/>
        <v>0.013337499999999999</v>
      </c>
      <c r="AN17" s="12"/>
      <c r="AO17" s="12"/>
      <c r="AQ17" s="12">
        <v>0.13037837837837837</v>
      </c>
    </row>
    <row r="18" spans="1:43" ht="15.75">
      <c r="A18" s="18">
        <v>1895</v>
      </c>
      <c r="B18" s="11">
        <v>8.21</v>
      </c>
      <c r="C18" s="11">
        <v>5.3</v>
      </c>
      <c r="D18" s="11">
        <v>5.87</v>
      </c>
      <c r="E18" s="11">
        <v>1.39</v>
      </c>
      <c r="F18" s="11">
        <v>9.57</v>
      </c>
      <c r="G18" s="11">
        <v>17.28</v>
      </c>
      <c r="H18" s="11">
        <v>30.26</v>
      </c>
      <c r="I18" s="11">
        <v>26.55</v>
      </c>
      <c r="J18" s="11">
        <v>12.72</v>
      </c>
      <c r="K18" s="11">
        <v>9.37</v>
      </c>
      <c r="L18" s="11">
        <v>0.3</v>
      </c>
      <c r="M18" s="11">
        <v>3.14</v>
      </c>
      <c r="N18" s="11">
        <v>4.9</v>
      </c>
      <c r="O18" s="11">
        <v>0.25</v>
      </c>
      <c r="P18" s="11">
        <v>2.43</v>
      </c>
      <c r="Q18" s="11">
        <v>0.54</v>
      </c>
      <c r="R18" s="11"/>
      <c r="S18" s="11"/>
      <c r="T18" s="11"/>
      <c r="U18" s="20">
        <v>0.10416666666666667</v>
      </c>
      <c r="W18" s="18">
        <v>1895</v>
      </c>
      <c r="X18" s="15">
        <f t="shared" si="0"/>
        <v>0.00570138888888889</v>
      </c>
      <c r="Y18" s="15">
        <f t="shared" si="1"/>
        <v>0.004089506172839506</v>
      </c>
      <c r="Z18" s="15">
        <f t="shared" si="2"/>
        <v>0.004529320987654321</v>
      </c>
      <c r="AA18" s="15">
        <f t="shared" si="3"/>
        <v>0.0009652777777777778</v>
      </c>
      <c r="AB18" s="15">
        <f t="shared" si="4"/>
        <v>0.0066458333333333335</v>
      </c>
      <c r="AC18" s="15">
        <f t="shared" si="5"/>
        <v>0.012000000000000002</v>
      </c>
      <c r="AD18" s="2">
        <f t="shared" si="6"/>
        <v>0.05253472222222223</v>
      </c>
      <c r="AE18" s="12">
        <f t="shared" si="7"/>
        <v>0.04609375</v>
      </c>
      <c r="AF18" s="12">
        <f aca="true" t="shared" si="14" ref="AF18:AF37">(J18/60)*U18</f>
        <v>0.022083333333333337</v>
      </c>
      <c r="AG18" s="12">
        <f t="shared" si="8"/>
        <v>0.01626736111111111</v>
      </c>
      <c r="AH18" s="12">
        <f t="shared" si="9"/>
        <v>0.0036851415094339623</v>
      </c>
      <c r="AI18" s="12">
        <f t="shared" si="12"/>
        <v>0.00894403427217209</v>
      </c>
      <c r="AJ18" s="8">
        <f t="shared" si="10"/>
        <v>0.5104166666666667</v>
      </c>
      <c r="AK18" s="12"/>
      <c r="AL18" s="8">
        <f t="shared" si="13"/>
        <v>0.0675</v>
      </c>
      <c r="AM18" s="12">
        <f t="shared" si="11"/>
        <v>0.015000000000000003</v>
      </c>
      <c r="AN18" s="12"/>
      <c r="AO18" s="12"/>
      <c r="AQ18" s="12">
        <v>0.13459459459459458</v>
      </c>
    </row>
    <row r="19" spans="1:43" ht="15.75">
      <c r="A19" s="18">
        <v>1896</v>
      </c>
      <c r="B19" s="11">
        <v>9.16</v>
      </c>
      <c r="C19" s="11">
        <v>6.11</v>
      </c>
      <c r="D19" s="11">
        <v>6.42</v>
      </c>
      <c r="E19" s="11">
        <v>2.44</v>
      </c>
      <c r="F19" s="11">
        <v>10.71</v>
      </c>
      <c r="G19" s="11">
        <v>19.95</v>
      </c>
      <c r="H19" s="11">
        <v>33.34</v>
      </c>
      <c r="I19" s="11">
        <v>27.81</v>
      </c>
      <c r="J19" s="11">
        <v>14.1</v>
      </c>
      <c r="K19" s="11">
        <v>9.76</v>
      </c>
      <c r="L19" s="11">
        <v>0.32</v>
      </c>
      <c r="M19" s="11">
        <v>3.08</v>
      </c>
      <c r="N19" s="11">
        <v>5.21</v>
      </c>
      <c r="O19" s="11">
        <v>0.25</v>
      </c>
      <c r="P19" s="11">
        <v>2.98</v>
      </c>
      <c r="Q19" s="11">
        <v>0.63</v>
      </c>
      <c r="R19" s="11"/>
      <c r="S19" s="11"/>
      <c r="T19" s="11"/>
      <c r="U19" s="20">
        <v>0.10729166666666667</v>
      </c>
      <c r="W19" s="18">
        <v>1896</v>
      </c>
      <c r="X19" s="15">
        <f t="shared" si="0"/>
        <v>0.0065519444444444444</v>
      </c>
      <c r="Y19" s="15">
        <f t="shared" si="1"/>
        <v>0.004855941358024692</v>
      </c>
      <c r="Z19" s="15">
        <f t="shared" si="2"/>
        <v>0.005102314814814815</v>
      </c>
      <c r="AA19" s="15">
        <f t="shared" si="3"/>
        <v>0.0017452777777777777</v>
      </c>
      <c r="AB19" s="15">
        <f t="shared" si="4"/>
        <v>0.007660625000000001</v>
      </c>
      <c r="AC19" s="15">
        <f t="shared" si="5"/>
        <v>0.014269791666666668</v>
      </c>
      <c r="AD19" s="2">
        <f t="shared" si="6"/>
        <v>0.059618402777777794</v>
      </c>
      <c r="AE19" s="12">
        <f t="shared" si="7"/>
        <v>0.0497296875</v>
      </c>
      <c r="AF19" s="12">
        <f t="shared" si="14"/>
        <v>0.025213541666666665</v>
      </c>
      <c r="AG19" s="12">
        <f t="shared" si="8"/>
        <v>0.01745277777777778</v>
      </c>
      <c r="AH19" s="12">
        <f t="shared" si="9"/>
        <v>0.00404874213836478</v>
      </c>
      <c r="AI19" s="12">
        <f t="shared" si="12"/>
        <v>0.009036323033451829</v>
      </c>
      <c r="AJ19" s="8">
        <f t="shared" si="10"/>
        <v>0.5589895833333334</v>
      </c>
      <c r="AK19" s="12"/>
      <c r="AL19" s="8">
        <f t="shared" si="13"/>
        <v>0.08526111111111111</v>
      </c>
      <c r="AM19" s="12">
        <f t="shared" si="11"/>
        <v>0.018025000000000003</v>
      </c>
      <c r="AN19" s="12"/>
      <c r="AO19" s="12"/>
      <c r="AQ19" s="12">
        <v>0.13848648648648648</v>
      </c>
    </row>
    <row r="20" spans="1:43" ht="15.75">
      <c r="A20" s="18">
        <v>1897</v>
      </c>
      <c r="B20" s="11">
        <v>11.81</v>
      </c>
      <c r="C20" s="11">
        <v>7.89</v>
      </c>
      <c r="D20" s="11">
        <v>7.92</v>
      </c>
      <c r="E20" s="11">
        <v>3.17</v>
      </c>
      <c r="F20" s="11">
        <v>13.33</v>
      </c>
      <c r="G20" s="11">
        <v>24.2</v>
      </c>
      <c r="H20" s="11">
        <v>35.52</v>
      </c>
      <c r="I20" s="11">
        <v>35</v>
      </c>
      <c r="J20" s="11">
        <v>16.69</v>
      </c>
      <c r="K20" s="11">
        <v>10</v>
      </c>
      <c r="L20" s="11">
        <v>0.37</v>
      </c>
      <c r="M20" s="11">
        <v>3.1</v>
      </c>
      <c r="N20" s="11">
        <v>6.91</v>
      </c>
      <c r="O20" s="11">
        <v>0.31</v>
      </c>
      <c r="P20" s="11">
        <v>3.22</v>
      </c>
      <c r="Q20" s="11">
        <v>0.73</v>
      </c>
      <c r="R20" s="11"/>
      <c r="S20" s="11"/>
      <c r="T20" s="11"/>
      <c r="U20" s="20">
        <v>0.10600000000000001</v>
      </c>
      <c r="W20" s="18">
        <v>1897</v>
      </c>
      <c r="X20" s="15">
        <f t="shared" si="0"/>
        <v>0.008345733333333334</v>
      </c>
      <c r="Y20" s="15">
        <f t="shared" si="1"/>
        <v>0.006195111111111112</v>
      </c>
      <c r="Z20" s="15">
        <f t="shared" si="2"/>
        <v>0.0062186666666666675</v>
      </c>
      <c r="AA20" s="15">
        <f t="shared" si="3"/>
        <v>0.0022401333333333336</v>
      </c>
      <c r="AB20" s="15">
        <f t="shared" si="4"/>
        <v>0.009419866666666667</v>
      </c>
      <c r="AC20" s="15">
        <f t="shared" si="5"/>
        <v>0.017101333333333333</v>
      </c>
      <c r="AD20" s="2">
        <f t="shared" si="6"/>
        <v>0.06275200000000002</v>
      </c>
      <c r="AE20" s="12">
        <f t="shared" si="7"/>
        <v>0.061833333333333344</v>
      </c>
      <c r="AF20" s="12">
        <f t="shared" si="14"/>
        <v>0.02948566666666667</v>
      </c>
      <c r="AG20" s="12">
        <f t="shared" si="8"/>
        <v>0.017666666666666667</v>
      </c>
      <c r="AH20" s="12">
        <f t="shared" si="9"/>
        <v>0.004625</v>
      </c>
      <c r="AI20" s="12">
        <f t="shared" si="12"/>
        <v>0.008985507246376813</v>
      </c>
      <c r="AJ20" s="8">
        <f t="shared" si="10"/>
        <v>0.7324600000000001</v>
      </c>
      <c r="AK20" s="12"/>
      <c r="AL20" s="8">
        <f t="shared" si="13"/>
        <v>0.09101866666666668</v>
      </c>
      <c r="AM20" s="12">
        <f t="shared" si="11"/>
        <v>0.02063466666666667</v>
      </c>
      <c r="AN20" s="12"/>
      <c r="AO20" s="12"/>
      <c r="AQ20" s="12">
        <v>0.1241081081081081</v>
      </c>
    </row>
    <row r="21" spans="1:43" ht="15.75">
      <c r="A21" s="18">
        <v>1898</v>
      </c>
      <c r="B21" s="11">
        <v>13.11</v>
      </c>
      <c r="C21" s="11">
        <v>8.31</v>
      </c>
      <c r="D21" s="11">
        <v>8.78</v>
      </c>
      <c r="E21" s="11">
        <v>2.89</v>
      </c>
      <c r="F21" s="11">
        <v>14.61</v>
      </c>
      <c r="G21" s="11">
        <v>28.32</v>
      </c>
      <c r="H21" s="11">
        <v>37.31</v>
      </c>
      <c r="I21" s="11">
        <v>44.86</v>
      </c>
      <c r="J21" s="11">
        <v>17.16</v>
      </c>
      <c r="K21" s="11">
        <v>10.18</v>
      </c>
      <c r="L21" s="11">
        <v>0.35</v>
      </c>
      <c r="M21" s="11">
        <v>3.25</v>
      </c>
      <c r="N21" s="11">
        <v>7.03</v>
      </c>
      <c r="O21" s="11">
        <v>0.32</v>
      </c>
      <c r="P21" s="11">
        <v>3.55</v>
      </c>
      <c r="Q21" s="11">
        <v>0.72</v>
      </c>
      <c r="R21" s="11"/>
      <c r="S21" s="11"/>
      <c r="T21" s="11"/>
      <c r="U21" s="20">
        <v>0.10133333333333334</v>
      </c>
      <c r="W21" s="18">
        <v>1898</v>
      </c>
      <c r="X21" s="15">
        <f t="shared" si="0"/>
        <v>0.008856533333333333</v>
      </c>
      <c r="Y21" s="15">
        <f t="shared" si="1"/>
        <v>0.00623762962962963</v>
      </c>
      <c r="Z21" s="15">
        <f t="shared" si="2"/>
        <v>0.00659041975308642</v>
      </c>
      <c r="AA21" s="15">
        <f t="shared" si="3"/>
        <v>0.001952355555555556</v>
      </c>
      <c r="AB21" s="15">
        <f t="shared" si="4"/>
        <v>0.009869866666666668</v>
      </c>
      <c r="AC21" s="15">
        <f t="shared" si="5"/>
        <v>0.019131733333333335</v>
      </c>
      <c r="AD21" s="2">
        <f t="shared" si="6"/>
        <v>0.06301244444444445</v>
      </c>
      <c r="AE21" s="12">
        <f t="shared" si="7"/>
        <v>0.07576355555555557</v>
      </c>
      <c r="AF21" s="12">
        <f t="shared" si="14"/>
        <v>0.028981333333333335</v>
      </c>
      <c r="AG21" s="12">
        <f t="shared" si="8"/>
        <v>0.01719288888888889</v>
      </c>
      <c r="AH21" s="12">
        <f t="shared" si="9"/>
        <v>0.004182389937106919</v>
      </c>
      <c r="AI21" s="12">
        <f t="shared" si="12"/>
        <v>0.009005560113025248</v>
      </c>
      <c r="AJ21" s="8">
        <f t="shared" si="10"/>
        <v>0.7123733333333334</v>
      </c>
      <c r="AK21" s="12"/>
      <c r="AL21" s="8">
        <f t="shared" si="13"/>
        <v>0.0959288888888889</v>
      </c>
      <c r="AM21" s="12">
        <f t="shared" si="11"/>
        <v>0.019456</v>
      </c>
      <c r="AN21" s="12"/>
      <c r="AO21" s="12"/>
      <c r="AQ21" s="12">
        <v>0.12129729729729728</v>
      </c>
    </row>
    <row r="22" spans="1:43" ht="15.75">
      <c r="A22" s="18">
        <v>1899</v>
      </c>
      <c r="B22" s="11">
        <v>9.84</v>
      </c>
      <c r="C22" s="11">
        <v>7.31</v>
      </c>
      <c r="D22" s="11">
        <v>8.41</v>
      </c>
      <c r="E22" s="11">
        <v>2.41</v>
      </c>
      <c r="F22" s="11">
        <v>15.94</v>
      </c>
      <c r="G22" s="11">
        <v>27.44</v>
      </c>
      <c r="H22" s="11">
        <v>34.95</v>
      </c>
      <c r="I22" s="11">
        <v>51.35</v>
      </c>
      <c r="J22" s="11">
        <v>19.79</v>
      </c>
      <c r="K22" s="11">
        <v>9.79</v>
      </c>
      <c r="L22" s="11">
        <v>0.36</v>
      </c>
      <c r="M22" s="11">
        <v>3.5</v>
      </c>
      <c r="N22" s="11">
        <v>5.8</v>
      </c>
      <c r="O22" s="11">
        <v>0.3</v>
      </c>
      <c r="P22" s="11">
        <v>3.55</v>
      </c>
      <c r="Q22" s="11">
        <v>0.75</v>
      </c>
      <c r="R22" s="11"/>
      <c r="S22" s="11"/>
      <c r="T22" s="11"/>
      <c r="U22" s="20">
        <v>0.1021875</v>
      </c>
      <c r="W22" s="18">
        <v>1899</v>
      </c>
      <c r="X22" s="15">
        <f t="shared" si="0"/>
        <v>0.0067035</v>
      </c>
      <c r="Y22" s="15">
        <f t="shared" si="1"/>
        <v>0.005533263888888889</v>
      </c>
      <c r="Z22" s="15">
        <f t="shared" si="2"/>
        <v>0.006365902777777778</v>
      </c>
      <c r="AA22" s="15">
        <f t="shared" si="3"/>
        <v>0.0016418125</v>
      </c>
      <c r="AB22" s="15">
        <f t="shared" si="4"/>
        <v>0.010859124999999999</v>
      </c>
      <c r="AC22" s="15">
        <f t="shared" si="5"/>
        <v>0.018693500000000002</v>
      </c>
      <c r="AD22" s="2">
        <f t="shared" si="6"/>
        <v>0.05952421875</v>
      </c>
      <c r="AE22" s="12">
        <f t="shared" si="7"/>
        <v>0.08745546875</v>
      </c>
      <c r="AF22" s="12">
        <f t="shared" si="14"/>
        <v>0.03370484375</v>
      </c>
      <c r="AG22" s="12">
        <f t="shared" si="8"/>
        <v>0.01667359375</v>
      </c>
      <c r="AH22" s="12">
        <f t="shared" si="9"/>
        <v>0.00433814858490566</v>
      </c>
      <c r="AI22" s="12">
        <f t="shared" si="12"/>
        <v>0.009780045118949959</v>
      </c>
      <c r="AJ22" s="8">
        <f t="shared" si="10"/>
        <v>0.5926875</v>
      </c>
      <c r="AK22" s="12"/>
      <c r="AL22" s="8">
        <f t="shared" si="13"/>
        <v>0.0967375</v>
      </c>
      <c r="AM22" s="12">
        <f t="shared" si="11"/>
        <v>0.0204375</v>
      </c>
      <c r="AN22" s="12"/>
      <c r="AO22" s="12"/>
      <c r="AQ22" s="12">
        <v>0.12356756756756757</v>
      </c>
    </row>
    <row r="23" spans="1:43" ht="15.75">
      <c r="A23" s="18">
        <v>1900</v>
      </c>
      <c r="B23" s="11">
        <v>11.32</v>
      </c>
      <c r="C23" s="11">
        <v>7.76</v>
      </c>
      <c r="D23" s="11">
        <v>8.16</v>
      </c>
      <c r="E23" s="11">
        <v>2.41</v>
      </c>
      <c r="F23" s="11">
        <v>17.41</v>
      </c>
      <c r="G23" s="11">
        <v>30.68</v>
      </c>
      <c r="H23" s="11">
        <v>36.36</v>
      </c>
      <c r="I23" s="11">
        <v>55.28</v>
      </c>
      <c r="J23" s="11">
        <v>20.8</v>
      </c>
      <c r="K23" s="11">
        <v>10.02</v>
      </c>
      <c r="L23" s="11">
        <v>0.37</v>
      </c>
      <c r="M23" s="11">
        <v>3.8</v>
      </c>
      <c r="N23" s="11">
        <v>6.35</v>
      </c>
      <c r="O23" s="11">
        <v>0.31</v>
      </c>
      <c r="P23" s="11">
        <v>3.82</v>
      </c>
      <c r="Q23" s="11">
        <v>0.88</v>
      </c>
      <c r="R23" s="11">
        <v>4.74</v>
      </c>
      <c r="S23" s="11">
        <v>6</v>
      </c>
      <c r="T23" s="11"/>
      <c r="U23" s="20">
        <v>0.10095833333333333</v>
      </c>
      <c r="W23" s="18">
        <v>1900</v>
      </c>
      <c r="X23" s="15">
        <f t="shared" si="0"/>
        <v>0.007618988888888889</v>
      </c>
      <c r="Y23" s="15">
        <f t="shared" si="1"/>
        <v>0.005803234567901235</v>
      </c>
      <c r="Z23" s="15">
        <f t="shared" si="2"/>
        <v>0.00610237037037037</v>
      </c>
      <c r="AA23" s="15">
        <f t="shared" si="3"/>
        <v>0.001622063888888889</v>
      </c>
      <c r="AB23" s="15">
        <f t="shared" si="4"/>
        <v>0.011717897222222221</v>
      </c>
      <c r="AC23" s="15">
        <f t="shared" si="5"/>
        <v>0.020649344444444447</v>
      </c>
      <c r="AD23" s="2">
        <f t="shared" si="6"/>
        <v>0.06118075</v>
      </c>
      <c r="AE23" s="12">
        <f t="shared" si="7"/>
        <v>0.09301627777777778</v>
      </c>
      <c r="AF23" s="12">
        <f t="shared" si="14"/>
        <v>0.03499888888888889</v>
      </c>
      <c r="AG23" s="12">
        <f t="shared" si="8"/>
        <v>0.016860041666666666</v>
      </c>
      <c r="AH23" s="12">
        <f t="shared" si="9"/>
        <v>0.004405021619496855</v>
      </c>
      <c r="AI23" s="12">
        <f t="shared" si="12"/>
        <v>0.010490611612432777</v>
      </c>
      <c r="AJ23" s="8">
        <f t="shared" si="10"/>
        <v>0.6410854166666666</v>
      </c>
      <c r="AK23" s="12"/>
      <c r="AL23" s="8">
        <f t="shared" si="13"/>
        <v>0.10284288888888889</v>
      </c>
      <c r="AM23" s="12">
        <f t="shared" si="11"/>
        <v>0.023691555555555556</v>
      </c>
      <c r="AN23" s="12">
        <f>(R23/107.98)*U23</f>
        <v>0.004431769772180033</v>
      </c>
      <c r="AO23" s="12">
        <f>(S23/125.98)*U23</f>
        <v>0.0048083029052230514</v>
      </c>
      <c r="AQ23" s="12">
        <v>0.12724324324324324</v>
      </c>
    </row>
    <row r="24" spans="1:43" ht="15.75">
      <c r="A24" s="18">
        <v>1901</v>
      </c>
      <c r="B24" s="11">
        <v>11.47</v>
      </c>
      <c r="C24" s="11">
        <v>6.97</v>
      </c>
      <c r="D24" s="11">
        <v>7.43</v>
      </c>
      <c r="E24" s="11">
        <v>2.01</v>
      </c>
      <c r="F24" s="11">
        <v>18.12</v>
      </c>
      <c r="G24" s="11">
        <v>31.48</v>
      </c>
      <c r="H24" s="11">
        <v>38.65</v>
      </c>
      <c r="I24" s="11">
        <v>56.96</v>
      </c>
      <c r="J24" s="11">
        <v>22.35</v>
      </c>
      <c r="K24" s="11">
        <v>10.76</v>
      </c>
      <c r="L24" s="11">
        <v>0.38</v>
      </c>
      <c r="M24" s="11">
        <v>4.03</v>
      </c>
      <c r="N24" s="11">
        <v>6.81</v>
      </c>
      <c r="O24" s="11">
        <v>0.28</v>
      </c>
      <c r="P24" s="11">
        <v>3.55</v>
      </c>
      <c r="Q24" s="11">
        <v>0.84</v>
      </c>
      <c r="R24" s="11">
        <v>4.07</v>
      </c>
      <c r="S24" s="11">
        <v>5.7</v>
      </c>
      <c r="T24" s="11"/>
      <c r="U24" s="20">
        <v>0.10112499999999999</v>
      </c>
      <c r="W24" s="18">
        <v>1901</v>
      </c>
      <c r="X24" s="15">
        <f t="shared" si="0"/>
        <v>0.007732691666666666</v>
      </c>
      <c r="Y24" s="15">
        <f t="shared" si="1"/>
        <v>0.005221046296296296</v>
      </c>
      <c r="Z24" s="15">
        <f t="shared" si="2"/>
        <v>0.00556562037037037</v>
      </c>
      <c r="AA24" s="15">
        <f t="shared" si="3"/>
        <v>0.0013550749999999999</v>
      </c>
      <c r="AB24" s="15">
        <f t="shared" si="4"/>
        <v>0.0122159</v>
      </c>
      <c r="AC24" s="15">
        <f t="shared" si="5"/>
        <v>0.021222766666666667</v>
      </c>
      <c r="AD24" s="2">
        <f t="shared" si="6"/>
        <v>0.06514135416666667</v>
      </c>
      <c r="AE24" s="12">
        <f t="shared" si="7"/>
        <v>0.09600133333333333</v>
      </c>
      <c r="AF24" s="12">
        <f t="shared" si="14"/>
        <v>0.037669062499999996</v>
      </c>
      <c r="AG24" s="12">
        <f t="shared" si="8"/>
        <v>0.01813508333333333</v>
      </c>
      <c r="AH24" s="12">
        <f t="shared" si="9"/>
        <v>0.004531544811320754</v>
      </c>
      <c r="AI24" s="12">
        <f t="shared" si="12"/>
        <v>0.011143936286573694</v>
      </c>
      <c r="AJ24" s="8">
        <f t="shared" si="10"/>
        <v>0.6886612499999999</v>
      </c>
      <c r="AK24" s="12"/>
      <c r="AL24" s="8">
        <f t="shared" si="13"/>
        <v>0.09573166666666666</v>
      </c>
      <c r="AM24" s="12">
        <f t="shared" si="11"/>
        <v>0.022652</v>
      </c>
      <c r="AN24" s="12">
        <f aca="true" t="shared" si="15" ref="AN24:AN49">(R24/107.98)*U24</f>
        <v>0.003811620207445823</v>
      </c>
      <c r="AO24" s="12">
        <f aca="true" t="shared" si="16" ref="AO24:AO49">(S24/125.98)*U24</f>
        <v>0.0045754286394665816</v>
      </c>
      <c r="AQ24" s="12">
        <v>0.12248648648648648</v>
      </c>
    </row>
    <row r="25" spans="1:43" ht="15.75">
      <c r="A25" s="18">
        <v>1902</v>
      </c>
      <c r="B25" s="11">
        <v>12.07</v>
      </c>
      <c r="C25" s="11">
        <v>7.08</v>
      </c>
      <c r="D25" s="11">
        <v>7.08</v>
      </c>
      <c r="E25" s="11">
        <v>2.17</v>
      </c>
      <c r="F25" s="11">
        <v>17.2</v>
      </c>
      <c r="G25" s="11">
        <v>32.38</v>
      </c>
      <c r="H25" s="11">
        <v>42.86</v>
      </c>
      <c r="I25" s="11">
        <v>61.03</v>
      </c>
      <c r="J25" s="11">
        <v>22.13</v>
      </c>
      <c r="K25" s="11">
        <v>10.46</v>
      </c>
      <c r="L25" s="11">
        <v>0.38</v>
      </c>
      <c r="M25" s="11">
        <v>3.92</v>
      </c>
      <c r="N25" s="11">
        <v>6.33</v>
      </c>
      <c r="O25" s="11">
        <v>0.28</v>
      </c>
      <c r="P25" s="11">
        <v>3.36</v>
      </c>
      <c r="Q25" s="11">
        <v>0.82</v>
      </c>
      <c r="R25" s="11">
        <v>4.45</v>
      </c>
      <c r="S25" s="11">
        <v>6.41</v>
      </c>
      <c r="T25" s="11"/>
      <c r="U25" s="20">
        <v>0.10195833333333333</v>
      </c>
      <c r="W25" s="18">
        <v>1902</v>
      </c>
      <c r="X25" s="15">
        <f t="shared" si="0"/>
        <v>0.008204247222222223</v>
      </c>
      <c r="Y25" s="15">
        <f t="shared" si="1"/>
        <v>0.005347148148148149</v>
      </c>
      <c r="Z25" s="15">
        <f t="shared" si="2"/>
        <v>0.005347148148148149</v>
      </c>
      <c r="AA25" s="15">
        <f t="shared" si="3"/>
        <v>0.0014749972222222222</v>
      </c>
      <c r="AB25" s="15">
        <f t="shared" si="4"/>
        <v>0.011691222222222223</v>
      </c>
      <c r="AC25" s="15">
        <f t="shared" si="5"/>
        <v>0.022009405555555556</v>
      </c>
      <c r="AD25" s="2">
        <f t="shared" si="6"/>
        <v>0.07283223611111111</v>
      </c>
      <c r="AE25" s="12">
        <f t="shared" si="7"/>
        <v>0.10370861805555556</v>
      </c>
      <c r="AF25" s="12">
        <f t="shared" si="14"/>
        <v>0.03760563194444444</v>
      </c>
      <c r="AG25" s="12">
        <f t="shared" si="8"/>
        <v>0.017774736111111113</v>
      </c>
      <c r="AH25" s="12">
        <f t="shared" si="9"/>
        <v>0.004568887578616352</v>
      </c>
      <c r="AI25" s="12">
        <f t="shared" si="12"/>
        <v>0.01092908577157962</v>
      </c>
      <c r="AJ25" s="8">
        <f t="shared" si="10"/>
        <v>0.64539625</v>
      </c>
      <c r="AK25" s="12"/>
      <c r="AL25" s="8">
        <f t="shared" si="13"/>
        <v>0.09135466666666667</v>
      </c>
      <c r="AM25" s="12">
        <f t="shared" si="11"/>
        <v>0.022294888888888885</v>
      </c>
      <c r="AN25" s="12">
        <f t="shared" si="15"/>
        <v>0.004201839075137371</v>
      </c>
      <c r="AO25" s="12">
        <f t="shared" si="16"/>
        <v>0.0051877513626501556</v>
      </c>
      <c r="AQ25" s="12">
        <v>0.10843243243243243</v>
      </c>
    </row>
    <row r="26" spans="1:43" ht="15.75">
      <c r="A26" s="18">
        <v>1903</v>
      </c>
      <c r="B26" s="11">
        <v>13.68</v>
      </c>
      <c r="C26" s="11">
        <v>9.32</v>
      </c>
      <c r="D26" s="11">
        <v>8.11</v>
      </c>
      <c r="E26" s="11">
        <v>2.32</v>
      </c>
      <c r="F26" s="11">
        <v>18.29</v>
      </c>
      <c r="G26" s="11">
        <v>34.3</v>
      </c>
      <c r="H26" s="11">
        <v>44.62</v>
      </c>
      <c r="I26" s="11">
        <v>69.81</v>
      </c>
      <c r="J26" s="11">
        <v>23.82</v>
      </c>
      <c r="K26" s="11">
        <v>10.91</v>
      </c>
      <c r="L26" s="11">
        <v>0.36</v>
      </c>
      <c r="M26" s="11">
        <v>3.94</v>
      </c>
      <c r="N26" s="11">
        <v>5.81</v>
      </c>
      <c r="O26" s="11">
        <v>0.29</v>
      </c>
      <c r="P26" s="11">
        <v>3.55</v>
      </c>
      <c r="Q26" s="11">
        <v>0.77</v>
      </c>
      <c r="R26" s="11">
        <v>6.18</v>
      </c>
      <c r="S26" s="11">
        <v>8.9</v>
      </c>
      <c r="T26" s="11"/>
      <c r="U26" s="20">
        <v>0.10195833333333333</v>
      </c>
      <c r="W26" s="18">
        <v>1903</v>
      </c>
      <c r="X26" s="15">
        <f t="shared" si="0"/>
        <v>0.0092986</v>
      </c>
      <c r="Y26" s="15">
        <f t="shared" si="1"/>
        <v>0.007038901234567901</v>
      </c>
      <c r="Z26" s="15">
        <f t="shared" si="2"/>
        <v>0.006125052469135802</v>
      </c>
      <c r="AA26" s="15">
        <f t="shared" si="3"/>
        <v>0.0015769555555555554</v>
      </c>
      <c r="AB26" s="15">
        <f t="shared" si="4"/>
        <v>0.012432119444444443</v>
      </c>
      <c r="AC26" s="15">
        <f t="shared" si="5"/>
        <v>0.02331447222222222</v>
      </c>
      <c r="AD26" s="2">
        <f t="shared" si="6"/>
        <v>0.07582301388888887</v>
      </c>
      <c r="AE26" s="12">
        <f t="shared" si="7"/>
        <v>0.11862852083333333</v>
      </c>
      <c r="AF26" s="12">
        <f t="shared" si="14"/>
        <v>0.040477458333333334</v>
      </c>
      <c r="AG26" s="12">
        <f t="shared" si="8"/>
        <v>0.018539423611111112</v>
      </c>
      <c r="AH26" s="12">
        <f t="shared" si="9"/>
        <v>0.0043284198113207545</v>
      </c>
      <c r="AI26" s="12">
        <f t="shared" si="12"/>
        <v>0.01098484641327135</v>
      </c>
      <c r="AJ26" s="8">
        <f t="shared" si="10"/>
        <v>0.5923779166666666</v>
      </c>
      <c r="AK26" s="12"/>
      <c r="AL26" s="8">
        <f t="shared" si="13"/>
        <v>0.09652055555555555</v>
      </c>
      <c r="AM26" s="12">
        <f t="shared" si="11"/>
        <v>0.020935444444444444</v>
      </c>
      <c r="AN26" s="12">
        <f t="shared" si="15"/>
        <v>0.005835363030190776</v>
      </c>
      <c r="AO26" s="12">
        <f t="shared" si="16"/>
        <v>0.007202962110387892</v>
      </c>
      <c r="AQ26" s="12">
        <v>0.11145945945945945</v>
      </c>
    </row>
    <row r="27" spans="1:43" ht="15.75">
      <c r="A27" s="18">
        <v>1904</v>
      </c>
      <c r="B27" s="11">
        <v>12.89</v>
      </c>
      <c r="C27" s="11">
        <v>9.41</v>
      </c>
      <c r="D27" s="11">
        <v>10.11</v>
      </c>
      <c r="E27" s="11">
        <v>2.12</v>
      </c>
      <c r="F27" s="11">
        <v>19.67</v>
      </c>
      <c r="G27" s="11">
        <v>35.19</v>
      </c>
      <c r="H27" s="11">
        <v>45.66</v>
      </c>
      <c r="I27" s="11">
        <v>86.03</v>
      </c>
      <c r="J27" s="11">
        <v>24.91</v>
      </c>
      <c r="K27" s="11">
        <v>14.63</v>
      </c>
      <c r="L27" s="11">
        <v>0.41</v>
      </c>
      <c r="M27" s="11">
        <v>4.66</v>
      </c>
      <c r="N27" s="11">
        <v>6.03</v>
      </c>
      <c r="O27" s="11">
        <v>0.33</v>
      </c>
      <c r="P27" s="11">
        <v>4.17</v>
      </c>
      <c r="Q27" s="11">
        <v>0.82</v>
      </c>
      <c r="R27" s="11">
        <v>7.17</v>
      </c>
      <c r="S27" s="11">
        <v>8.88</v>
      </c>
      <c r="T27" s="11"/>
      <c r="U27" s="20">
        <v>0.10078125</v>
      </c>
      <c r="W27" s="18">
        <v>1904</v>
      </c>
      <c r="X27" s="15">
        <f t="shared" si="0"/>
        <v>0.00866046875</v>
      </c>
      <c r="Y27" s="15">
        <f t="shared" si="1"/>
        <v>0.007024826388888889</v>
      </c>
      <c r="Z27" s="15">
        <f t="shared" si="2"/>
        <v>0.007547395833333333</v>
      </c>
      <c r="AA27" s="15">
        <f t="shared" si="3"/>
        <v>0.001424375</v>
      </c>
      <c r="AB27" s="15">
        <f t="shared" si="4"/>
        <v>0.013215781250000003</v>
      </c>
      <c r="AC27" s="15">
        <f t="shared" si="5"/>
        <v>0.02364328125</v>
      </c>
      <c r="AD27" s="2">
        <f t="shared" si="6"/>
        <v>0.07669453124999999</v>
      </c>
      <c r="AE27" s="12">
        <f t="shared" si="7"/>
        <v>0.144503515625</v>
      </c>
      <c r="AF27" s="12">
        <f t="shared" si="14"/>
        <v>0.041841015625000005</v>
      </c>
      <c r="AG27" s="12">
        <f t="shared" si="8"/>
        <v>0.024573828125000002</v>
      </c>
      <c r="AH27" s="12">
        <f t="shared" si="9"/>
        <v>0.0048726783608490564</v>
      </c>
      <c r="AI27" s="12">
        <f t="shared" si="12"/>
        <v>0.012842237489745693</v>
      </c>
      <c r="AJ27" s="8">
        <f t="shared" si="10"/>
        <v>0.6077109375</v>
      </c>
      <c r="AK27" s="12"/>
      <c r="AL27" s="8">
        <f t="shared" si="13"/>
        <v>0.11206875</v>
      </c>
      <c r="AM27" s="12">
        <f t="shared" si="11"/>
        <v>0.022037499999999998</v>
      </c>
      <c r="AN27" s="12">
        <f t="shared" si="15"/>
        <v>0.006691994466567883</v>
      </c>
      <c r="AO27" s="12">
        <f t="shared" si="16"/>
        <v>0.007103806159707891</v>
      </c>
      <c r="AQ27" s="12">
        <v>0.1188108108108108</v>
      </c>
    </row>
    <row r="28" spans="1:43" ht="15.75">
      <c r="A28" s="18">
        <v>1905</v>
      </c>
      <c r="B28" s="11">
        <v>12.66</v>
      </c>
      <c r="C28" s="11">
        <v>10.1</v>
      </c>
      <c r="D28" s="11">
        <v>9.9</v>
      </c>
      <c r="E28" s="11">
        <v>4.43</v>
      </c>
      <c r="F28" s="11">
        <v>21.76</v>
      </c>
      <c r="G28" s="11">
        <v>37.61</v>
      </c>
      <c r="H28" s="11">
        <v>48.21</v>
      </c>
      <c r="I28" s="11">
        <v>78.25</v>
      </c>
      <c r="J28" s="11">
        <v>31.97</v>
      </c>
      <c r="K28" s="11">
        <v>16.58</v>
      </c>
      <c r="L28" s="11">
        <v>0.47</v>
      </c>
      <c r="M28" s="11">
        <v>5.51</v>
      </c>
      <c r="N28" s="11">
        <v>8</v>
      </c>
      <c r="O28" s="11">
        <v>0.34</v>
      </c>
      <c r="P28" s="11">
        <v>4.64</v>
      </c>
      <c r="Q28" s="11">
        <v>0.78</v>
      </c>
      <c r="R28" s="11">
        <v>6.59</v>
      </c>
      <c r="S28" s="11">
        <v>8.48</v>
      </c>
      <c r="T28" s="11"/>
      <c r="U28" s="20">
        <v>0.10183333333333333</v>
      </c>
      <c r="W28" s="18">
        <v>1905</v>
      </c>
      <c r="X28" s="15">
        <f t="shared" si="0"/>
        <v>0.008594733333333333</v>
      </c>
      <c r="Y28" s="15">
        <f t="shared" si="1"/>
        <v>0.007618641975308641</v>
      </c>
      <c r="Z28" s="15">
        <f t="shared" si="2"/>
        <v>0.007467777777777778</v>
      </c>
      <c r="AA28" s="15">
        <f t="shared" si="3"/>
        <v>0.0030074777777777777</v>
      </c>
      <c r="AB28" s="15">
        <f t="shared" si="4"/>
        <v>0.014772622222222222</v>
      </c>
      <c r="AC28" s="15">
        <f t="shared" si="5"/>
        <v>0.025533011111111108</v>
      </c>
      <c r="AD28" s="2">
        <f t="shared" si="6"/>
        <v>0.08182308333333332</v>
      </c>
      <c r="AE28" s="12">
        <f t="shared" si="7"/>
        <v>0.13280763888888888</v>
      </c>
      <c r="AF28" s="12">
        <f t="shared" si="14"/>
        <v>0.05426019444444444</v>
      </c>
      <c r="AG28" s="12">
        <f t="shared" si="8"/>
        <v>0.028139944444444443</v>
      </c>
      <c r="AH28" s="12">
        <f t="shared" si="9"/>
        <v>0.005644064465408804</v>
      </c>
      <c r="AI28" s="12">
        <f t="shared" si="12"/>
        <v>0.015343223042566766</v>
      </c>
      <c r="AJ28" s="8">
        <f t="shared" si="10"/>
        <v>0.8146666666666667</v>
      </c>
      <c r="AK28" s="12"/>
      <c r="AL28" s="8">
        <f t="shared" si="13"/>
        <v>0.12600177777777777</v>
      </c>
      <c r="AM28" s="12">
        <f t="shared" si="11"/>
        <v>0.021181333333333333</v>
      </c>
      <c r="AN28" s="12">
        <f t="shared" si="15"/>
        <v>0.006214870037661295</v>
      </c>
      <c r="AO28" s="12">
        <f t="shared" si="16"/>
        <v>0.006854633010530772</v>
      </c>
      <c r="AQ28" s="12">
        <v>0.1252972972972973</v>
      </c>
    </row>
    <row r="29" spans="1:43" ht="15.75">
      <c r="A29" s="18">
        <v>1906</v>
      </c>
      <c r="B29" s="11">
        <v>14.464345794392525</v>
      </c>
      <c r="C29" s="11">
        <v>8.56405529953917</v>
      </c>
      <c r="D29" s="11">
        <v>9.53483606557377</v>
      </c>
      <c r="E29" s="11"/>
      <c r="F29" s="11">
        <v>19.17079054604727</v>
      </c>
      <c r="G29" s="11">
        <v>37.558171796049606</v>
      </c>
      <c r="H29" s="11">
        <v>46.85654060324826</v>
      </c>
      <c r="I29" s="11"/>
      <c r="J29" s="11">
        <v>31.59188054405677</v>
      </c>
      <c r="K29" s="11">
        <v>15.120803307737743</v>
      </c>
      <c r="L29" s="11">
        <v>0.5081081081081081</v>
      </c>
      <c r="M29" s="11">
        <v>5.031312384473198</v>
      </c>
      <c r="N29" s="11">
        <v>7.117352056168504</v>
      </c>
      <c r="O29" s="11">
        <v>0.3808000000000001</v>
      </c>
      <c r="P29" s="11">
        <v>4.68152125279642</v>
      </c>
      <c r="Q29" s="11">
        <v>0.7861417322834646</v>
      </c>
      <c r="R29" s="11">
        <v>4.21080229226361</v>
      </c>
      <c r="S29" s="11">
        <v>6.94963906581741</v>
      </c>
      <c r="T29" s="11"/>
      <c r="U29" s="20">
        <v>0.1015625</v>
      </c>
      <c r="W29" s="18">
        <v>1906</v>
      </c>
      <c r="X29" s="15">
        <f t="shared" si="0"/>
        <v>0.009793567464953272</v>
      </c>
      <c r="Y29" s="15">
        <f t="shared" si="1"/>
        <v>0.006442865676736644</v>
      </c>
      <c r="Z29" s="15">
        <f t="shared" si="2"/>
        <v>0.0071731984289617485</v>
      </c>
      <c r="AA29" s="15"/>
      <c r="AB29" s="15">
        <f t="shared" si="4"/>
        <v>0.01298022276555284</v>
      </c>
      <c r="AC29" s="15">
        <f t="shared" si="5"/>
        <v>0.025430012153575255</v>
      </c>
      <c r="AD29" s="2">
        <f t="shared" si="6"/>
        <v>0.07931445675029003</v>
      </c>
      <c r="AE29" s="12"/>
      <c r="AF29" s="12">
        <f t="shared" si="14"/>
        <v>0.053475839462596104</v>
      </c>
      <c r="AG29" s="12">
        <f t="shared" si="8"/>
        <v>0.02559510976570191</v>
      </c>
      <c r="AH29" s="12">
        <f t="shared" si="9"/>
        <v>0.006085463411524733</v>
      </c>
      <c r="AI29" s="12">
        <f t="shared" si="12"/>
        <v>0.013973001477934349</v>
      </c>
      <c r="AJ29" s="8">
        <f t="shared" si="10"/>
        <v>0.7228560682046137</v>
      </c>
      <c r="AK29" s="12"/>
      <c r="AL29" s="8">
        <f t="shared" si="13"/>
        <v>0.1267912005965697</v>
      </c>
      <c r="AM29" s="12">
        <f t="shared" si="11"/>
        <v>0.021291338582677167</v>
      </c>
      <c r="AN29" s="12">
        <f t="shared" si="15"/>
        <v>0.003960544617596063</v>
      </c>
      <c r="AO29" s="12">
        <f t="shared" si="16"/>
        <v>0.005602656910796005</v>
      </c>
      <c r="AQ29" s="12">
        <v>0.13902702702702702</v>
      </c>
    </row>
    <row r="30" spans="1:43" ht="15.75">
      <c r="A30" s="18">
        <v>1907</v>
      </c>
      <c r="B30" s="11">
        <v>16.189813084112153</v>
      </c>
      <c r="C30" s="11">
        <v>10.016221198156682</v>
      </c>
      <c r="D30" s="11">
        <v>10.285450819672132</v>
      </c>
      <c r="E30" s="11"/>
      <c r="F30" s="11">
        <v>21.17476772616137</v>
      </c>
      <c r="G30" s="11">
        <v>39.113017914561325</v>
      </c>
      <c r="H30" s="11">
        <v>48.64623897911833</v>
      </c>
      <c r="I30" s="11"/>
      <c r="J30" s="11">
        <v>35.58104080425783</v>
      </c>
      <c r="K30" s="11">
        <v>15.669226225634967</v>
      </c>
      <c r="L30" s="11">
        <v>0.5208108108108107</v>
      </c>
      <c r="M30" s="11">
        <v>6.01924214417745</v>
      </c>
      <c r="N30" s="11">
        <v>7.8876629889669</v>
      </c>
      <c r="O30" s="11">
        <v>0.39440000000000003</v>
      </c>
      <c r="P30" s="11">
        <v>5.06559284116331</v>
      </c>
      <c r="Q30" s="11">
        <v>0.9765354330708662</v>
      </c>
      <c r="R30" s="11">
        <v>4.984985673352435</v>
      </c>
      <c r="S30" s="11">
        <v>7.4807643312101915</v>
      </c>
      <c r="T30" s="11"/>
      <c r="U30" s="20">
        <v>0.10166666666666666</v>
      </c>
      <c r="W30" s="18">
        <v>1907</v>
      </c>
      <c r="X30" s="15">
        <f t="shared" si="0"/>
        <v>0.010973095534787125</v>
      </c>
      <c r="Y30" s="15">
        <f t="shared" si="1"/>
        <v>0.0075430801615747846</v>
      </c>
      <c r="Z30" s="15">
        <f t="shared" si="2"/>
        <v>0.007745833333333333</v>
      </c>
      <c r="AA30" s="15"/>
      <c r="AB30" s="15">
        <f t="shared" si="4"/>
        <v>0.01435178701439826</v>
      </c>
      <c r="AC30" s="15">
        <f t="shared" si="5"/>
        <v>0.026509934364313786</v>
      </c>
      <c r="AD30" s="2">
        <f t="shared" si="6"/>
        <v>0.08242834938128384</v>
      </c>
      <c r="AE30" s="12"/>
      <c r="AF30" s="12">
        <f t="shared" si="14"/>
        <v>0.060290096918325764</v>
      </c>
      <c r="AG30" s="12">
        <f t="shared" si="8"/>
        <v>0.026550633326770358</v>
      </c>
      <c r="AH30" s="12">
        <f t="shared" si="9"/>
        <v>0.006243997535271118</v>
      </c>
      <c r="AI30" s="12">
        <f t="shared" si="12"/>
        <v>0.016733833323982518</v>
      </c>
      <c r="AJ30" s="8">
        <f t="shared" si="10"/>
        <v>0.8019124038783014</v>
      </c>
      <c r="AK30" s="12"/>
      <c r="AL30" s="8">
        <f t="shared" si="13"/>
        <v>0.13733385036042753</v>
      </c>
      <c r="AM30" s="12">
        <f t="shared" si="11"/>
        <v>0.02647496062992126</v>
      </c>
      <c r="AN30" s="12">
        <f t="shared" si="15"/>
        <v>0.004693525437959167</v>
      </c>
      <c r="AO30" s="12">
        <f t="shared" si="16"/>
        <v>0.006037024715613875</v>
      </c>
      <c r="AQ30" s="12">
        <v>0.1361081081081081</v>
      </c>
    </row>
    <row r="31" spans="1:43" ht="15.75">
      <c r="A31" s="18">
        <v>1908</v>
      </c>
      <c r="B31" s="11">
        <v>15.765841121495328</v>
      </c>
      <c r="C31" s="11">
        <v>9.504239631336405</v>
      </c>
      <c r="D31" s="11">
        <v>8.6625</v>
      </c>
      <c r="E31" s="11"/>
      <c r="F31" s="11">
        <v>21.884140179299106</v>
      </c>
      <c r="G31" s="11">
        <v>39.34624483233807</v>
      </c>
      <c r="H31" s="11">
        <v>50.435937354988404</v>
      </c>
      <c r="I31" s="11"/>
      <c r="J31" s="11">
        <v>36.59251034890597</v>
      </c>
      <c r="K31" s="11">
        <v>17.030490253987004</v>
      </c>
      <c r="L31" s="11">
        <v>0.48270270270270266</v>
      </c>
      <c r="M31" s="11">
        <v>5.90720887245841</v>
      </c>
      <c r="N31" s="11">
        <v>7.711133400200601</v>
      </c>
      <c r="O31" s="11">
        <v>0.40800000000000003</v>
      </c>
      <c r="P31" s="11">
        <v>4.141744966442953</v>
      </c>
      <c r="Q31" s="11">
        <v>1.27748031496063</v>
      </c>
      <c r="R31" s="11">
        <v>5.655315186246418</v>
      </c>
      <c r="S31" s="11">
        <v>7.80484076433121</v>
      </c>
      <c r="T31" s="11"/>
      <c r="U31" s="20">
        <v>0.10166666666666666</v>
      </c>
      <c r="W31" s="18">
        <v>1908</v>
      </c>
      <c r="X31" s="15">
        <f t="shared" si="0"/>
        <v>0.010685736760124609</v>
      </c>
      <c r="Y31" s="15">
        <f t="shared" si="1"/>
        <v>0.007157513796438528</v>
      </c>
      <c r="Z31" s="15">
        <f t="shared" si="2"/>
        <v>0.00652361111111111</v>
      </c>
      <c r="AA31" s="15"/>
      <c r="AB31" s="15">
        <f t="shared" si="4"/>
        <v>0.014832583899302724</v>
      </c>
      <c r="AC31" s="15">
        <f t="shared" si="5"/>
        <v>0.02666801038636247</v>
      </c>
      <c r="AD31" s="2">
        <f t="shared" si="6"/>
        <v>0.08546089385150812</v>
      </c>
      <c r="AE31" s="12"/>
      <c r="AF31" s="12">
        <f t="shared" si="14"/>
        <v>0.06200397586897955</v>
      </c>
      <c r="AG31" s="12">
        <f t="shared" si="8"/>
        <v>0.02885721959703353</v>
      </c>
      <c r="AH31" s="12">
        <f t="shared" si="9"/>
        <v>0.005787119666836647</v>
      </c>
      <c r="AI31" s="12">
        <f t="shared" si="12"/>
        <v>0.016422374497309405</v>
      </c>
      <c r="AJ31" s="8">
        <f t="shared" si="10"/>
        <v>0.7839652290203943</v>
      </c>
      <c r="AK31" s="12"/>
      <c r="AL31" s="8">
        <f t="shared" si="13"/>
        <v>0.11228730797912005</v>
      </c>
      <c r="AM31" s="12">
        <f t="shared" si="11"/>
        <v>0.03463391076115485</v>
      </c>
      <c r="AN31" s="12">
        <f t="shared" si="15"/>
        <v>0.0053246623813211005</v>
      </c>
      <c r="AO31" s="12">
        <f t="shared" si="16"/>
        <v>0.006298556472246967</v>
      </c>
      <c r="AQ31" s="12">
        <v>0.10983783783783783</v>
      </c>
    </row>
    <row r="32" spans="1:43" ht="15.75">
      <c r="A32" s="18">
        <v>1909</v>
      </c>
      <c r="B32" s="11">
        <v>12.995233644859814</v>
      </c>
      <c r="C32" s="11">
        <v>10.351336405529953</v>
      </c>
      <c r="D32" s="11">
        <v>7.556864754098362</v>
      </c>
      <c r="E32" s="11"/>
      <c r="F32" s="11">
        <v>22.451638141809294</v>
      </c>
      <c r="G32" s="11">
        <v>39.104379880569596</v>
      </c>
      <c r="H32" s="11">
        <v>50.13392575406032</v>
      </c>
      <c r="I32" s="11"/>
      <c r="J32" s="11">
        <v>27.13952395032525</v>
      </c>
      <c r="K32" s="11">
        <v>16.5310336680449</v>
      </c>
      <c r="L32" s="11">
        <v>0.45729729729729723</v>
      </c>
      <c r="M32" s="11">
        <v>5.622033271719038</v>
      </c>
      <c r="N32" s="11">
        <v>7.189568706118355</v>
      </c>
      <c r="O32" s="11">
        <v>0.39440000000000003</v>
      </c>
      <c r="P32" s="11">
        <v>4.079463087248322</v>
      </c>
      <c r="Q32" s="11">
        <v>1.136220472440945</v>
      </c>
      <c r="R32" s="11">
        <v>5.419283667621776</v>
      </c>
      <c r="S32" s="11">
        <v>7.453757961783439</v>
      </c>
      <c r="T32" s="11"/>
      <c r="U32" s="20">
        <v>0.10183333333333333</v>
      </c>
      <c r="W32" s="18">
        <v>1909</v>
      </c>
      <c r="X32" s="15">
        <f t="shared" si="0"/>
        <v>0.008822319730010386</v>
      </c>
      <c r="Y32" s="15">
        <f t="shared" si="1"/>
        <v>0.007808230300961483</v>
      </c>
      <c r="Z32" s="15">
        <f t="shared" si="2"/>
        <v>0.005700301684881604</v>
      </c>
      <c r="AA32" s="15"/>
      <c r="AB32" s="15">
        <f t="shared" si="4"/>
        <v>0.01524216767182831</v>
      </c>
      <c r="AC32" s="15">
        <f t="shared" si="5"/>
        <v>0.02654752900780891</v>
      </c>
      <c r="AD32" s="2">
        <f t="shared" si="6"/>
        <v>0.08508841287703016</v>
      </c>
      <c r="AE32" s="12"/>
      <c r="AF32" s="12">
        <f t="shared" si="14"/>
        <v>0.04606180314902424</v>
      </c>
      <c r="AG32" s="12">
        <f t="shared" si="8"/>
        <v>0.028056837697709537</v>
      </c>
      <c r="AH32" s="12">
        <f t="shared" si="9"/>
        <v>0.005491522182559917</v>
      </c>
      <c r="AI32" s="12">
        <f t="shared" si="12"/>
        <v>0.015655192457480323</v>
      </c>
      <c r="AJ32" s="8">
        <f t="shared" si="10"/>
        <v>0.7321377465730525</v>
      </c>
      <c r="AK32" s="12"/>
      <c r="AL32" s="8">
        <f t="shared" si="13"/>
        <v>0.11078008650260998</v>
      </c>
      <c r="AM32" s="12">
        <f t="shared" si="11"/>
        <v>0.030854698162729663</v>
      </c>
      <c r="AN32" s="12">
        <f t="shared" si="15"/>
        <v>0.005110795704323184</v>
      </c>
      <c r="AO32" s="12">
        <f t="shared" si="16"/>
        <v>0.00602509143600794</v>
      </c>
      <c r="AQ32" s="12">
        <v>0.1067027027027027</v>
      </c>
    </row>
    <row r="33" spans="1:43" ht="15.75">
      <c r="A33" s="18">
        <v>1910</v>
      </c>
      <c r="B33" s="11">
        <v>13.083971962616824</v>
      </c>
      <c r="C33" s="11">
        <v>10.193087557603686</v>
      </c>
      <c r="D33" s="11">
        <v>9.504405737704918</v>
      </c>
      <c r="E33" s="11"/>
      <c r="F33" s="11">
        <v>23.267416462917687</v>
      </c>
      <c r="G33" s="11">
        <v>39.743594395957736</v>
      </c>
      <c r="H33" s="11">
        <v>53.60146635730859</v>
      </c>
      <c r="I33" s="11"/>
      <c r="J33" s="11">
        <v>24.492687758722646</v>
      </c>
      <c r="K33" s="11">
        <v>18.616999409332546</v>
      </c>
      <c r="L33" s="11">
        <v>0.48270270270270266</v>
      </c>
      <c r="M33" s="11">
        <v>6.121090573012939</v>
      </c>
      <c r="N33" s="11">
        <v>6.27482447342026</v>
      </c>
      <c r="O33" s="11">
        <v>0.39440000000000003</v>
      </c>
      <c r="P33" s="11">
        <v>4.515436241610738</v>
      </c>
      <c r="Q33" s="11">
        <v>1.093228346456693</v>
      </c>
      <c r="R33" s="11">
        <v>4.739512893982807</v>
      </c>
      <c r="S33" s="11">
        <v>7.030658174097664</v>
      </c>
      <c r="T33" s="11"/>
      <c r="U33" s="20">
        <v>0.10133333333333334</v>
      </c>
      <c r="W33" s="18">
        <v>1910</v>
      </c>
      <c r="X33" s="15">
        <f t="shared" si="0"/>
        <v>0.008838949948078921</v>
      </c>
      <c r="Y33" s="15">
        <f t="shared" si="1"/>
        <v>0.0076511076975593105</v>
      </c>
      <c r="Z33" s="15">
        <f t="shared" si="2"/>
        <v>0.00713417122040073</v>
      </c>
      <c r="AA33" s="15"/>
      <c r="AB33" s="15">
        <f t="shared" si="4"/>
        <v>0.01571843245494884</v>
      </c>
      <c r="AC33" s="15">
        <f t="shared" si="5"/>
        <v>0.026849005991935893</v>
      </c>
      <c r="AD33" s="2">
        <f t="shared" si="6"/>
        <v>0.09052692095901008</v>
      </c>
      <c r="AE33" s="12"/>
      <c r="AF33" s="12">
        <f t="shared" si="14"/>
        <v>0.04136542821473158</v>
      </c>
      <c r="AG33" s="12">
        <f t="shared" si="8"/>
        <v>0.03144204344687275</v>
      </c>
      <c r="AH33" s="12">
        <f t="shared" si="9"/>
        <v>0.00576814550399456</v>
      </c>
      <c r="AI33" s="12">
        <f t="shared" si="12"/>
        <v>0.01696118434232006</v>
      </c>
      <c r="AJ33" s="8">
        <f t="shared" si="10"/>
        <v>0.6358488799732531</v>
      </c>
      <c r="AK33" s="12"/>
      <c r="AL33" s="8">
        <f t="shared" si="13"/>
        <v>0.1220171215510813</v>
      </c>
      <c r="AM33" s="12">
        <f t="shared" si="11"/>
        <v>0.029541459317585308</v>
      </c>
      <c r="AN33" s="12">
        <f t="shared" si="15"/>
        <v>0.00444777403152057</v>
      </c>
      <c r="AO33" s="12">
        <f t="shared" si="16"/>
        <v>0.005655183587145288</v>
      </c>
      <c r="AQ33" s="12">
        <v>0.11113513513513514</v>
      </c>
    </row>
    <row r="34" spans="1:43" ht="15.75">
      <c r="A34" s="18">
        <v>1911</v>
      </c>
      <c r="B34" s="11">
        <v>17.077196261682243</v>
      </c>
      <c r="C34" s="11">
        <v>9.634562211981565</v>
      </c>
      <c r="D34" s="11">
        <v>9.423258196721312</v>
      </c>
      <c r="E34" s="11"/>
      <c r="F34" s="11">
        <v>21.458516707416464</v>
      </c>
      <c r="G34" s="11">
        <v>44.99551906293064</v>
      </c>
      <c r="H34" s="11">
        <v>55.17863805104408</v>
      </c>
      <c r="I34" s="11"/>
      <c r="J34" s="11">
        <v>24.23745712596097</v>
      </c>
      <c r="K34" s="11"/>
      <c r="L34" s="11">
        <v>0.5208108108108107</v>
      </c>
      <c r="M34" s="11">
        <v>9.400609981515712</v>
      </c>
      <c r="N34" s="11">
        <v>5.905717151454363</v>
      </c>
      <c r="O34" s="11">
        <v>0.40800000000000003</v>
      </c>
      <c r="P34" s="11">
        <v>4.941029082774048</v>
      </c>
      <c r="Q34" s="11">
        <v>1.1423622047244095</v>
      </c>
      <c r="R34" s="11">
        <v>5.2682234957020055</v>
      </c>
      <c r="S34" s="11">
        <v>8.723057324840765</v>
      </c>
      <c r="T34" s="11"/>
      <c r="U34" s="20">
        <v>0.10166666666666666</v>
      </c>
      <c r="W34" s="18">
        <v>1911</v>
      </c>
      <c r="X34" s="15">
        <f t="shared" si="0"/>
        <v>0.011574544132917964</v>
      </c>
      <c r="Y34" s="15">
        <f t="shared" si="1"/>
        <v>0.007255657962109573</v>
      </c>
      <c r="Z34" s="15">
        <f t="shared" si="2"/>
        <v>0.007096527777777776</v>
      </c>
      <c r="AA34" s="15"/>
      <c r="AB34" s="15">
        <f t="shared" si="4"/>
        <v>0.014544105768360046</v>
      </c>
      <c r="AC34" s="15">
        <f t="shared" si="5"/>
        <v>0.030496962920430762</v>
      </c>
      <c r="AD34" s="2">
        <f t="shared" si="6"/>
        <v>0.09349713669760247</v>
      </c>
      <c r="AE34" s="12"/>
      <c r="AF34" s="12">
        <f t="shared" si="14"/>
        <v>0.04106902457454497</v>
      </c>
      <c r="AG34" s="12"/>
      <c r="AH34" s="12">
        <f t="shared" si="9"/>
        <v>0.006243997535271118</v>
      </c>
      <c r="AI34" s="12">
        <f t="shared" si="12"/>
        <v>0.02613422700175273</v>
      </c>
      <c r="AJ34" s="8">
        <f t="shared" si="10"/>
        <v>0.6004145770645268</v>
      </c>
      <c r="AK34" s="12"/>
      <c r="AL34" s="8">
        <f t="shared" si="13"/>
        <v>0.13395678846631864</v>
      </c>
      <c r="AM34" s="12">
        <f t="shared" si="11"/>
        <v>0.030970708661417323</v>
      </c>
      <c r="AN34" s="12">
        <f t="shared" si="15"/>
        <v>0.004960203019661392</v>
      </c>
      <c r="AO34" s="12">
        <f t="shared" si="16"/>
        <v>0.007039563116040729</v>
      </c>
      <c r="AQ34" s="12">
        <v>0.11059459459459459</v>
      </c>
    </row>
    <row r="35" spans="1:43" ht="15.75">
      <c r="A35" s="18">
        <v>1912</v>
      </c>
      <c r="B35" s="11">
        <v>20.45911214953271</v>
      </c>
      <c r="C35" s="11">
        <v>10.78884792626728</v>
      </c>
      <c r="D35" s="11">
        <v>10.64047131147541</v>
      </c>
      <c r="E35" s="11"/>
      <c r="F35" s="11">
        <v>20.713675631621843</v>
      </c>
      <c r="G35" s="11">
        <v>46.93043867707855</v>
      </c>
      <c r="H35" s="11">
        <v>54.854255220417635</v>
      </c>
      <c r="I35" s="11"/>
      <c r="J35" s="11">
        <v>29.209727971614424</v>
      </c>
      <c r="K35" s="11">
        <v>20.575652687536916</v>
      </c>
      <c r="L35" s="11">
        <v>0.4954054054054054</v>
      </c>
      <c r="M35" s="11">
        <v>5.937763401109057</v>
      </c>
      <c r="N35" s="11">
        <v>6.34704112337011</v>
      </c>
      <c r="O35" s="11">
        <v>0.40800000000000003</v>
      </c>
      <c r="P35" s="11">
        <v>5.06559284116331</v>
      </c>
      <c r="Q35" s="11">
        <v>1.1177952755905514</v>
      </c>
      <c r="R35" s="11">
        <v>7.826805157593122</v>
      </c>
      <c r="S35" s="11">
        <v>11.0456050955414</v>
      </c>
      <c r="T35" s="11"/>
      <c r="U35" s="20">
        <v>0.10183333333333333</v>
      </c>
      <c r="W35" s="18">
        <v>1912</v>
      </c>
      <c r="X35" s="15">
        <f t="shared" si="0"/>
        <v>0.01388946391484943</v>
      </c>
      <c r="Y35" s="15">
        <f t="shared" si="1"/>
        <v>0.008138254423394208</v>
      </c>
      <c r="Z35" s="15">
        <f t="shared" si="2"/>
        <v>0.0080263308287796</v>
      </c>
      <c r="AA35" s="15"/>
      <c r="AB35" s="15">
        <f t="shared" si="4"/>
        <v>0.014062284234356608</v>
      </c>
      <c r="AC35" s="15">
        <f t="shared" si="5"/>
        <v>0.03186055336854999</v>
      </c>
      <c r="AD35" s="2">
        <f t="shared" si="6"/>
        <v>0.09309986094354215</v>
      </c>
      <c r="AE35" s="12"/>
      <c r="AF35" s="12">
        <f t="shared" si="14"/>
        <v>0.04957539941849003</v>
      </c>
      <c r="AG35" s="12">
        <f t="shared" si="8"/>
        <v>0.03492145497801404</v>
      </c>
      <c r="AH35" s="12">
        <f t="shared" si="9"/>
        <v>0.005949149031106578</v>
      </c>
      <c r="AI35" s="12">
        <f t="shared" si="12"/>
        <v>0.01653437899041853</v>
      </c>
      <c r="AJ35" s="8">
        <f t="shared" si="10"/>
        <v>0.6463403543965228</v>
      </c>
      <c r="AK35" s="12"/>
      <c r="AL35" s="8">
        <f t="shared" si="13"/>
        <v>0.13755898782003478</v>
      </c>
      <c r="AM35" s="12">
        <f t="shared" si="11"/>
        <v>0.03035435170603675</v>
      </c>
      <c r="AN35" s="12">
        <f t="shared" si="15"/>
        <v>0.007381271147881393</v>
      </c>
      <c r="AO35" s="12">
        <f t="shared" si="16"/>
        <v>0.00892848694683785</v>
      </c>
      <c r="AQ35" s="12">
        <v>0.12627027027027027</v>
      </c>
    </row>
    <row r="36" spans="1:43" ht="15.75">
      <c r="A36" s="18">
        <v>1913</v>
      </c>
      <c r="B36" s="11">
        <v>21.13943925233645</v>
      </c>
      <c r="C36" s="11">
        <v>10.202396313364055</v>
      </c>
      <c r="D36" s="11">
        <v>10.681045081967213</v>
      </c>
      <c r="E36" s="11"/>
      <c r="F36" s="11">
        <v>20.11070904645477</v>
      </c>
      <c r="G36" s="11">
        <v>47.673309600367475</v>
      </c>
      <c r="H36" s="11">
        <v>55.24575174013921</v>
      </c>
      <c r="I36" s="11"/>
      <c r="J36" s="11">
        <v>29.067933175635716</v>
      </c>
      <c r="K36" s="11"/>
      <c r="L36" s="11">
        <v>0.5081081081081081</v>
      </c>
      <c r="M36" s="11">
        <v>6.029426987060998</v>
      </c>
      <c r="N36" s="11">
        <v>7.0210631895687055</v>
      </c>
      <c r="O36" s="11">
        <v>0.40800000000000003</v>
      </c>
      <c r="P36" s="11">
        <v>4.899507829977628</v>
      </c>
      <c r="Q36" s="11">
        <v>1.246771653543307</v>
      </c>
      <c r="R36" s="11">
        <v>7.496361031518624</v>
      </c>
      <c r="S36" s="11">
        <v>11.036602972399152</v>
      </c>
      <c r="T36" s="11"/>
      <c r="U36" s="20">
        <v>0.10183333333333333</v>
      </c>
      <c r="W36" s="18">
        <v>1913</v>
      </c>
      <c r="X36" s="15">
        <f t="shared" si="0"/>
        <v>0.014351330425752857</v>
      </c>
      <c r="Y36" s="15">
        <f t="shared" si="1"/>
        <v>0.007695881663537576</v>
      </c>
      <c r="Z36" s="15">
        <f t="shared" si="2"/>
        <v>0.008056936475409835</v>
      </c>
      <c r="AA36" s="15"/>
      <c r="AB36" s="15">
        <f t="shared" si="4"/>
        <v>0.013652936919315406</v>
      </c>
      <c r="AC36" s="15">
        <f t="shared" si="5"/>
        <v>0.032364880184249475</v>
      </c>
      <c r="AD36" s="2">
        <f t="shared" si="6"/>
        <v>0.09376431753673628</v>
      </c>
      <c r="AE36" s="12"/>
      <c r="AF36" s="12">
        <f t="shared" si="14"/>
        <v>0.04933474213975951</v>
      </c>
      <c r="AG36" s="12"/>
      <c r="AH36" s="12">
        <f t="shared" si="9"/>
        <v>0.006101691313955465</v>
      </c>
      <c r="AI36" s="12">
        <f t="shared" si="12"/>
        <v>0.01678962669352962</v>
      </c>
      <c r="AJ36" s="8">
        <f t="shared" si="10"/>
        <v>0.7149782681377465</v>
      </c>
      <c r="AK36" s="12"/>
      <c r="AL36" s="8">
        <f t="shared" si="13"/>
        <v>0.13304885707183692</v>
      </c>
      <c r="AM36" s="12">
        <f t="shared" si="11"/>
        <v>0.03385677690288714</v>
      </c>
      <c r="AN36" s="12">
        <f t="shared" si="15"/>
        <v>0.0070696372634714445</v>
      </c>
      <c r="AO36" s="12">
        <f t="shared" si="16"/>
        <v>0.008921210266359583</v>
      </c>
      <c r="AQ36" s="12">
        <v>0.1241081081081081</v>
      </c>
    </row>
    <row r="37" spans="1:43" ht="15.75">
      <c r="A37" s="18">
        <v>1914</v>
      </c>
      <c r="B37" s="11">
        <v>15.923598130841121</v>
      </c>
      <c r="C37" s="11">
        <v>10.667834101382489</v>
      </c>
      <c r="D37" s="11">
        <v>10.691188524590164</v>
      </c>
      <c r="E37" s="11"/>
      <c r="F37" s="11">
        <v>20.092974735126326</v>
      </c>
      <c r="G37" s="11">
        <v>43.57888148828663</v>
      </c>
      <c r="H37" s="11">
        <v>55.950445475638055</v>
      </c>
      <c r="I37" s="11"/>
      <c r="J37" s="11">
        <v>28.273882318154936</v>
      </c>
      <c r="K37" s="11"/>
      <c r="L37" s="11">
        <v>0.43189189189189187</v>
      </c>
      <c r="M37" s="11">
        <v>5.397966728280961</v>
      </c>
      <c r="N37" s="11">
        <v>7.2457372116349035</v>
      </c>
      <c r="O37" s="11">
        <v>0.40800000000000003</v>
      </c>
      <c r="P37" s="11">
        <v>4.473914988814317</v>
      </c>
      <c r="Q37" s="11">
        <v>1.1976377952755906</v>
      </c>
      <c r="R37" s="11">
        <v>4.956661891117478</v>
      </c>
      <c r="S37" s="11">
        <v>7.750828025477706</v>
      </c>
      <c r="T37" s="11"/>
      <c r="U37" s="20">
        <v>0.10104166666666667</v>
      </c>
      <c r="W37" s="18">
        <v>1914</v>
      </c>
      <c r="X37" s="15">
        <f t="shared" si="0"/>
        <v>0.0107263126298027</v>
      </c>
      <c r="Y37" s="15">
        <f t="shared" si="1"/>
        <v>0.007984412869090289</v>
      </c>
      <c r="Z37" s="15">
        <f t="shared" si="2"/>
        <v>0.00800189264571949</v>
      </c>
      <c r="AA37" s="15"/>
      <c r="AB37" s="15">
        <f t="shared" si="4"/>
        <v>0.013534851036855927</v>
      </c>
      <c r="AC37" s="15">
        <f t="shared" si="5"/>
        <v>0.029355218780304188</v>
      </c>
      <c r="AD37" s="2">
        <f t="shared" si="6"/>
        <v>0.09422210436001548</v>
      </c>
      <c r="AE37" s="12"/>
      <c r="AF37" s="12">
        <f t="shared" si="14"/>
        <v>0.04761400320939286</v>
      </c>
      <c r="AG37" s="12"/>
      <c r="AH37" s="12">
        <f t="shared" si="9"/>
        <v>0.005146117520822709</v>
      </c>
      <c r="AI37" s="12">
        <f t="shared" si="12"/>
        <v>0.014914398546259833</v>
      </c>
      <c r="AJ37" s="8">
        <f t="shared" si="10"/>
        <v>0.7321213640922767</v>
      </c>
      <c r="AK37" s="12"/>
      <c r="AL37" s="8">
        <f t="shared" si="13"/>
        <v>0.12054715386527468</v>
      </c>
      <c r="AM37" s="12">
        <f t="shared" si="11"/>
        <v>0.03226968503937008</v>
      </c>
      <c r="AN37" s="12">
        <f t="shared" si="15"/>
        <v>0.004638167980937784</v>
      </c>
      <c r="AO37" s="12">
        <f t="shared" si="16"/>
        <v>0.006216515174956156</v>
      </c>
      <c r="AQ37" s="12">
        <v>0.11405405405405404</v>
      </c>
    </row>
    <row r="38" spans="1:43" ht="15.75">
      <c r="A38" s="18">
        <v>1915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20">
        <v>0.10235416666666666</v>
      </c>
      <c r="W38" s="18">
        <v>1915</v>
      </c>
      <c r="X38" s="15"/>
      <c r="Y38" s="15"/>
      <c r="Z38" s="15"/>
      <c r="AA38" s="15"/>
      <c r="AB38" s="12"/>
      <c r="AC38" s="12"/>
      <c r="AE38" s="12"/>
      <c r="AF38" s="12"/>
      <c r="AG38" s="12"/>
      <c r="AH38" s="12"/>
      <c r="AI38" s="12"/>
      <c r="AJ38" s="8"/>
      <c r="AK38" s="12"/>
      <c r="AL38" s="8"/>
      <c r="AM38" s="12"/>
      <c r="AN38" s="12"/>
      <c r="AO38" s="12"/>
      <c r="AQ38" s="12">
        <v>0.1067027027027027</v>
      </c>
    </row>
    <row r="39" spans="1:43" ht="15.75">
      <c r="A39" s="18">
        <v>1916</v>
      </c>
      <c r="B39" s="11">
        <v>13.1</v>
      </c>
      <c r="C39" s="11">
        <v>11.18</v>
      </c>
      <c r="D39" s="11">
        <v>10.32</v>
      </c>
      <c r="E39" s="11">
        <v>5.76</v>
      </c>
      <c r="F39" s="11">
        <v>24.36</v>
      </c>
      <c r="G39" s="11">
        <v>47.41</v>
      </c>
      <c r="H39" s="11">
        <v>49.3</v>
      </c>
      <c r="I39" s="11">
        <v>39.17</v>
      </c>
      <c r="J39" s="11">
        <v>30.31</v>
      </c>
      <c r="K39" s="11">
        <v>22.54</v>
      </c>
      <c r="L39" s="11">
        <v>0.45</v>
      </c>
      <c r="M39" s="11">
        <v>7.35</v>
      </c>
      <c r="N39" s="11">
        <v>8.95</v>
      </c>
      <c r="O39" s="11">
        <v>0.34</v>
      </c>
      <c r="P39" s="11">
        <v>4.47</v>
      </c>
      <c r="Q39" s="11">
        <v>1.22</v>
      </c>
      <c r="R39" s="11">
        <v>4.96</v>
      </c>
      <c r="S39" s="11">
        <v>7.59</v>
      </c>
      <c r="T39" s="11"/>
      <c r="U39" s="20">
        <v>0.14270833333333333</v>
      </c>
      <c r="W39" s="18">
        <v>1916</v>
      </c>
      <c r="X39" s="15">
        <f>(B39/150)*U39</f>
        <v>0.012463194444444443</v>
      </c>
      <c r="Y39" s="15">
        <f>(C39/135)*U39</f>
        <v>0.011818364197530863</v>
      </c>
      <c r="Z39" s="15">
        <f>(D39/135)*U39</f>
        <v>0.010909259259259257</v>
      </c>
      <c r="AA39" s="15">
        <f>(E39/150)*U39</f>
        <v>0.00548</v>
      </c>
      <c r="AB39" s="15">
        <f>(F39/150)*$U39</f>
        <v>0.02317583333333333</v>
      </c>
      <c r="AC39" s="15">
        <f>(G39/150)*$U39</f>
        <v>0.04510534722222222</v>
      </c>
      <c r="AD39" s="2">
        <f>(H39/60)*U39</f>
        <v>0.11725868055555555</v>
      </c>
      <c r="AE39" s="12">
        <f>(I39/60)*$U39</f>
        <v>0.09316475694444444</v>
      </c>
      <c r="AF39" s="12">
        <f>(J39/60)*U39</f>
        <v>0.07209149305555555</v>
      </c>
      <c r="AG39" s="12">
        <f>(K39/60)*$U39</f>
        <v>0.053610763888888885</v>
      </c>
      <c r="AH39" s="12">
        <f>(L39/8.48)*U39</f>
        <v>0.007572965801886792</v>
      </c>
      <c r="AI39" s="12">
        <f>(M39/36.57)*U39</f>
        <v>0.028682150669948045</v>
      </c>
      <c r="AJ39" s="8">
        <f t="shared" si="10"/>
        <v>1.2772395833333332</v>
      </c>
      <c r="AK39" s="12"/>
      <c r="AL39" s="8">
        <f t="shared" si="13"/>
        <v>0.1701083333333333</v>
      </c>
      <c r="AM39" s="12">
        <f t="shared" si="11"/>
        <v>0.04642777777777777</v>
      </c>
      <c r="AN39" s="12">
        <f t="shared" si="15"/>
        <v>0.006555226276470951</v>
      </c>
      <c r="AO39" s="12">
        <f t="shared" si="16"/>
        <v>0.008597842911573264</v>
      </c>
      <c r="AQ39" s="12">
        <v>0.14108108108108108</v>
      </c>
    </row>
    <row r="40" spans="1:43" ht="15.75">
      <c r="A40" s="18">
        <v>1917</v>
      </c>
      <c r="B40" s="11">
        <v>19.25</v>
      </c>
      <c r="C40" s="11">
        <v>13.52</v>
      </c>
      <c r="D40" s="11">
        <v>13.61</v>
      </c>
      <c r="E40" s="11">
        <v>2.54</v>
      </c>
      <c r="F40" s="11">
        <v>2.41</v>
      </c>
      <c r="G40" s="11">
        <v>54</v>
      </c>
      <c r="H40" s="11">
        <v>54.91</v>
      </c>
      <c r="I40" s="11">
        <v>39.61</v>
      </c>
      <c r="J40" s="11">
        <v>24.72</v>
      </c>
      <c r="K40" s="11">
        <v>24.1</v>
      </c>
      <c r="L40" s="11">
        <v>0.68</v>
      </c>
      <c r="M40" s="11"/>
      <c r="N40" s="11">
        <v>16.48</v>
      </c>
      <c r="O40" s="11">
        <v>4.68</v>
      </c>
      <c r="P40" s="11">
        <v>6.07</v>
      </c>
      <c r="Q40" s="11">
        <v>1.8</v>
      </c>
      <c r="R40" s="11">
        <v>8.15</v>
      </c>
      <c r="S40" s="11">
        <v>11.97</v>
      </c>
      <c r="T40" s="11"/>
      <c r="U40" s="20">
        <v>0.14402083333333332</v>
      </c>
      <c r="W40" s="18">
        <v>1917</v>
      </c>
      <c r="X40" s="15">
        <f>(B40/150)*U40</f>
        <v>0.018482673611111108</v>
      </c>
      <c r="Y40" s="15">
        <f>(C40/135)*0.1</f>
        <v>0.010014814814814815</v>
      </c>
      <c r="Z40" s="15">
        <f>(D40/135)*0.1</f>
        <v>0.010081481481481483</v>
      </c>
      <c r="AA40" s="15">
        <f>(E40/60)*U40</f>
        <v>0.006096881944444444</v>
      </c>
      <c r="AB40" s="12">
        <f>(F40/13.5)*$U40</f>
        <v>0.025710385802469135</v>
      </c>
      <c r="AC40" s="12">
        <f>(G40/150)*$U40</f>
        <v>0.05184749999999999</v>
      </c>
      <c r="AD40" s="2">
        <f>(H40/60)*$U40</f>
        <v>0.1318030659722222</v>
      </c>
      <c r="AE40" s="12">
        <f>(I40/22.5)*$U40</f>
        <v>0.2535406759259259</v>
      </c>
      <c r="AF40" s="12">
        <f>(J40/37.5)*U40</f>
        <v>0.09493853333333332</v>
      </c>
      <c r="AG40" s="12"/>
      <c r="AH40" s="12">
        <f aca="true" t="shared" si="17" ref="AH40:AH49">(L40/8.48)*U40</f>
        <v>0.01154884040880503</v>
      </c>
      <c r="AI40" s="12"/>
      <c r="AJ40" s="8">
        <f t="shared" si="10"/>
        <v>2.373463333333333</v>
      </c>
      <c r="AK40" s="12"/>
      <c r="AL40" s="8">
        <f t="shared" si="13"/>
        <v>0.23312172222222222</v>
      </c>
      <c r="AM40" s="12">
        <f t="shared" si="11"/>
        <v>0.06913</v>
      </c>
      <c r="AN40" s="12">
        <f t="shared" si="15"/>
        <v>0.010870251821324936</v>
      </c>
      <c r="AO40" s="12">
        <f t="shared" si="16"/>
        <v>0.013684151254167328</v>
      </c>
      <c r="AQ40" s="12">
        <v>0.1841081081081081</v>
      </c>
    </row>
    <row r="41" spans="1:43" ht="15.75">
      <c r="A41" s="18">
        <v>1918</v>
      </c>
      <c r="B41" s="11">
        <v>31.73</v>
      </c>
      <c r="C41" s="11">
        <v>22.38</v>
      </c>
      <c r="D41" s="11">
        <v>18.35</v>
      </c>
      <c r="E41" s="11">
        <v>2.97</v>
      </c>
      <c r="F41" s="11">
        <v>2.86</v>
      </c>
      <c r="G41" s="11">
        <v>65.36</v>
      </c>
      <c r="H41" s="11">
        <v>69.68</v>
      </c>
      <c r="I41" s="11">
        <v>44.54</v>
      </c>
      <c r="J41" s="11">
        <v>32.81</v>
      </c>
      <c r="K41" s="11">
        <v>26.93</v>
      </c>
      <c r="L41" s="11">
        <v>0.9</v>
      </c>
      <c r="M41" s="11"/>
      <c r="N41" s="11">
        <v>24.12</v>
      </c>
      <c r="O41" s="11">
        <v>5.81</v>
      </c>
      <c r="P41" s="11">
        <v>8.06</v>
      </c>
      <c r="Q41" s="11">
        <v>2.73</v>
      </c>
      <c r="R41" s="11">
        <v>14.73</v>
      </c>
      <c r="S41" s="11">
        <v>21.4</v>
      </c>
      <c r="T41" s="11"/>
      <c r="U41" s="20">
        <v>0.14558333333333334</v>
      </c>
      <c r="W41" s="18">
        <v>1918</v>
      </c>
      <c r="X41" s="15">
        <f aca="true" t="shared" si="18" ref="X41:X49">(B41/150)*U41</f>
        <v>0.030795727777777778</v>
      </c>
      <c r="Y41" s="15">
        <f aca="true" t="shared" si="19" ref="Y41:Y49">(C41/135)*0.1</f>
        <v>0.016577777777777778</v>
      </c>
      <c r="Z41" s="15">
        <f aca="true" t="shared" si="20" ref="Z41:Z49">(D41/135)*0.1</f>
        <v>0.013592592592592595</v>
      </c>
      <c r="AA41" s="15">
        <f aca="true" t="shared" si="21" ref="AA41:AA49">(E41/60)*U41</f>
        <v>0.007206375000000001</v>
      </c>
      <c r="AB41" s="12">
        <f aca="true" t="shared" si="22" ref="AB41:AB49">(F41/13.5)*$U41</f>
        <v>0.0308420987654321</v>
      </c>
      <c r="AC41" s="12">
        <f aca="true" t="shared" si="23" ref="AC41:AC49">(G41/150)*$U41</f>
        <v>0.0634355111111111</v>
      </c>
      <c r="AD41" s="2">
        <f aca="true" t="shared" si="24" ref="AD41:AD49">(H41/60)*$U41</f>
        <v>0.16907077777777782</v>
      </c>
      <c r="AE41" s="12">
        <f aca="true" t="shared" si="25" ref="AE41:AE49">(I41/22.5)*$U41</f>
        <v>0.28819029629629633</v>
      </c>
      <c r="AF41" s="12">
        <f aca="true" t="shared" si="26" ref="AF41:AF49">(J41/37.5)*U41</f>
        <v>0.12737571111111112</v>
      </c>
      <c r="AG41" s="12"/>
      <c r="AH41" s="12">
        <f t="shared" si="17"/>
        <v>0.015451061320754718</v>
      </c>
      <c r="AI41" s="12"/>
      <c r="AJ41" s="8">
        <f t="shared" si="10"/>
        <v>3.5114700000000005</v>
      </c>
      <c r="AK41" s="12"/>
      <c r="AL41" s="8">
        <f t="shared" si="13"/>
        <v>0.31290711111111114</v>
      </c>
      <c r="AM41" s="12">
        <f t="shared" si="11"/>
        <v>0.10598466666666667</v>
      </c>
      <c r="AN41" s="12">
        <f t="shared" si="15"/>
        <v>0.019859626782737547</v>
      </c>
      <c r="AO41" s="12">
        <f t="shared" si="16"/>
        <v>0.024729983595279673</v>
      </c>
      <c r="AQ41" s="12">
        <v>0.21427027027027024</v>
      </c>
    </row>
    <row r="42" spans="1:43" ht="15.75">
      <c r="A42" s="18">
        <v>1919</v>
      </c>
      <c r="B42" s="11">
        <v>45.54</v>
      </c>
      <c r="C42" s="11">
        <v>23.16</v>
      </c>
      <c r="D42" s="11">
        <v>22.07</v>
      </c>
      <c r="E42" s="11">
        <v>3.33</v>
      </c>
      <c r="F42" s="11">
        <v>3.79</v>
      </c>
      <c r="G42" s="11">
        <v>86.27</v>
      </c>
      <c r="H42" s="11">
        <v>94.27</v>
      </c>
      <c r="I42" s="11">
        <v>49.03</v>
      </c>
      <c r="J42" s="11">
        <v>42.81</v>
      </c>
      <c r="K42" s="11">
        <v>37.75</v>
      </c>
      <c r="L42" s="11">
        <v>1.34</v>
      </c>
      <c r="M42" s="11"/>
      <c r="N42" s="11">
        <v>26.44</v>
      </c>
      <c r="O42" s="11">
        <v>7.08</v>
      </c>
      <c r="P42" s="11">
        <v>11.14</v>
      </c>
      <c r="Q42" s="11">
        <v>3.09</v>
      </c>
      <c r="R42" s="11">
        <v>16.22</v>
      </c>
      <c r="S42" s="11">
        <v>27.17</v>
      </c>
      <c r="T42" s="11"/>
      <c r="U42" s="20">
        <v>0.1125</v>
      </c>
      <c r="W42" s="18">
        <v>1919</v>
      </c>
      <c r="X42" s="15">
        <f t="shared" si="18"/>
        <v>0.034155</v>
      </c>
      <c r="Y42" s="15">
        <f t="shared" si="19"/>
        <v>0.017155555555555556</v>
      </c>
      <c r="Z42" s="15">
        <f t="shared" si="20"/>
        <v>0.01634814814814815</v>
      </c>
      <c r="AA42" s="15">
        <f t="shared" si="21"/>
        <v>0.00624375</v>
      </c>
      <c r="AB42" s="12">
        <f t="shared" si="22"/>
        <v>0.03158333333333333</v>
      </c>
      <c r="AC42" s="12">
        <f t="shared" si="23"/>
        <v>0.0647025</v>
      </c>
      <c r="AD42" s="2">
        <f t="shared" si="24"/>
        <v>0.17675625</v>
      </c>
      <c r="AE42" s="12">
        <f t="shared" si="25"/>
        <v>0.24515</v>
      </c>
      <c r="AF42" s="12">
        <f t="shared" si="26"/>
        <v>0.12843000000000002</v>
      </c>
      <c r="AG42" s="12"/>
      <c r="AH42" s="12">
        <f t="shared" si="17"/>
        <v>0.017777122641509435</v>
      </c>
      <c r="AI42" s="12"/>
      <c r="AJ42" s="8">
        <f t="shared" si="10"/>
        <v>2.9745000000000004</v>
      </c>
      <c r="AK42" s="12"/>
      <c r="AL42" s="8">
        <f t="shared" si="13"/>
        <v>0.3342</v>
      </c>
      <c r="AM42" s="12">
        <f t="shared" si="11"/>
        <v>0.09269999999999999</v>
      </c>
      <c r="AN42" s="12">
        <f t="shared" si="15"/>
        <v>0.016898962770883496</v>
      </c>
      <c r="AO42" s="12">
        <f t="shared" si="16"/>
        <v>0.02426277980631846</v>
      </c>
      <c r="AQ42" s="12">
        <v>0.2570810810810811</v>
      </c>
    </row>
    <row r="43" spans="1:43" ht="15.75">
      <c r="A43" s="18">
        <v>1920</v>
      </c>
      <c r="B43" s="11">
        <v>41.79</v>
      </c>
      <c r="C43" s="11">
        <v>21.17</v>
      </c>
      <c r="D43" s="11">
        <v>22.47</v>
      </c>
      <c r="E43" s="11">
        <v>4.06</v>
      </c>
      <c r="F43" s="11">
        <v>5.04</v>
      </c>
      <c r="G43" s="11">
        <v>102.49</v>
      </c>
      <c r="H43" s="11">
        <v>123.64</v>
      </c>
      <c r="I43" s="11">
        <v>55.76</v>
      </c>
      <c r="J43" s="11">
        <v>56.16</v>
      </c>
      <c r="K43" s="11">
        <v>44.55</v>
      </c>
      <c r="L43" s="11">
        <v>1.2</v>
      </c>
      <c r="M43" s="11"/>
      <c r="N43" s="11">
        <v>27.52</v>
      </c>
      <c r="O43" s="11">
        <v>8.81</v>
      </c>
      <c r="P43" s="11">
        <v>10.04</v>
      </c>
      <c r="Q43" s="11">
        <v>3.58</v>
      </c>
      <c r="R43" s="11">
        <v>14.3</v>
      </c>
      <c r="S43" s="11">
        <v>23.89</v>
      </c>
      <c r="T43" s="11"/>
      <c r="U43" s="20">
        <v>0.13125</v>
      </c>
      <c r="W43" s="18">
        <v>1920</v>
      </c>
      <c r="X43" s="15">
        <f t="shared" si="18"/>
        <v>0.03656625</v>
      </c>
      <c r="Y43" s="15">
        <f t="shared" si="19"/>
        <v>0.015681481481481484</v>
      </c>
      <c r="Z43" s="15">
        <f t="shared" si="20"/>
        <v>0.016644444444444444</v>
      </c>
      <c r="AA43" s="15">
        <f t="shared" si="21"/>
        <v>0.00888125</v>
      </c>
      <c r="AB43" s="12">
        <f t="shared" si="22"/>
        <v>0.049</v>
      </c>
      <c r="AC43" s="12">
        <f t="shared" si="23"/>
        <v>0.08967874999999999</v>
      </c>
      <c r="AD43" s="2">
        <f t="shared" si="24"/>
        <v>0.2704625</v>
      </c>
      <c r="AE43" s="12">
        <f t="shared" si="25"/>
        <v>0.32526666666666665</v>
      </c>
      <c r="AF43" s="12">
        <f t="shared" si="26"/>
        <v>0.19655999999999998</v>
      </c>
      <c r="AG43" s="12"/>
      <c r="AH43" s="12">
        <f t="shared" si="17"/>
        <v>0.01857311320754717</v>
      </c>
      <c r="AI43" s="12"/>
      <c r="AJ43" s="8">
        <f t="shared" si="10"/>
        <v>3.612</v>
      </c>
      <c r="AK43" s="12"/>
      <c r="AL43" s="8">
        <f t="shared" si="13"/>
        <v>0.35139999999999993</v>
      </c>
      <c r="AM43" s="12">
        <f t="shared" si="11"/>
        <v>0.1253</v>
      </c>
      <c r="AN43" s="12">
        <f t="shared" si="15"/>
        <v>0.017381691053898873</v>
      </c>
      <c r="AO43" s="12">
        <f t="shared" si="16"/>
        <v>0.0248893673598984</v>
      </c>
      <c r="AQ43" s="12">
        <v>0.27675675675675676</v>
      </c>
    </row>
    <row r="44" spans="1:43" ht="15.75">
      <c r="A44" s="18">
        <v>1921</v>
      </c>
      <c r="B44" s="11">
        <v>30.35</v>
      </c>
      <c r="C44" s="11">
        <v>18.74</v>
      </c>
      <c r="D44" s="11">
        <v>15.66</v>
      </c>
      <c r="E44" s="11">
        <v>3.98</v>
      </c>
      <c r="F44" s="11">
        <v>5.17</v>
      </c>
      <c r="G44" s="11">
        <v>103.4</v>
      </c>
      <c r="H44" s="11">
        <v>118.21</v>
      </c>
      <c r="I44" s="11">
        <v>56.07</v>
      </c>
      <c r="J44" s="11">
        <v>48.42</v>
      </c>
      <c r="K44" s="11">
        <v>29.69</v>
      </c>
      <c r="L44" s="11">
        <v>0.84</v>
      </c>
      <c r="M44" s="11"/>
      <c r="N44" s="11">
        <v>23.07</v>
      </c>
      <c r="O44" s="11">
        <v>6.73</v>
      </c>
      <c r="P44" s="11">
        <v>7.82</v>
      </c>
      <c r="Q44" s="11">
        <v>3.47</v>
      </c>
      <c r="R44" s="11">
        <v>10.36</v>
      </c>
      <c r="S44" s="11">
        <v>15.28</v>
      </c>
      <c r="T44" s="11"/>
      <c r="U44" s="20">
        <v>0.12447916666666667</v>
      </c>
      <c r="W44" s="18">
        <v>1921</v>
      </c>
      <c r="X44" s="15">
        <f t="shared" si="18"/>
        <v>0.025186284722222223</v>
      </c>
      <c r="Y44" s="15">
        <f t="shared" si="19"/>
        <v>0.01388148148148148</v>
      </c>
      <c r="Z44" s="15">
        <f t="shared" si="20"/>
        <v>0.011600000000000001</v>
      </c>
      <c r="AA44" s="15">
        <f t="shared" si="21"/>
        <v>0.008257118055555556</v>
      </c>
      <c r="AB44" s="12">
        <f t="shared" si="22"/>
        <v>0.04767091049382716</v>
      </c>
      <c r="AC44" s="12">
        <f t="shared" si="23"/>
        <v>0.0858076388888889</v>
      </c>
      <c r="AD44" s="2">
        <f t="shared" si="24"/>
        <v>0.2452447048611111</v>
      </c>
      <c r="AE44" s="12">
        <f t="shared" si="25"/>
        <v>0.3102020833333333</v>
      </c>
      <c r="AF44" s="12">
        <f t="shared" si="26"/>
        <v>0.16072750000000002</v>
      </c>
      <c r="AG44" s="12"/>
      <c r="AH44" s="12">
        <f t="shared" si="17"/>
        <v>0.012330483490566037</v>
      </c>
      <c r="AI44" s="12"/>
      <c r="AJ44" s="8">
        <f t="shared" si="10"/>
        <v>2.871734375</v>
      </c>
      <c r="AK44" s="12"/>
      <c r="AL44" s="8">
        <f t="shared" si="13"/>
        <v>0.25958055555555554</v>
      </c>
      <c r="AM44" s="12">
        <f t="shared" si="11"/>
        <v>0.11518472222222223</v>
      </c>
      <c r="AN44" s="12">
        <f t="shared" si="15"/>
        <v>0.011942990985985058</v>
      </c>
      <c r="AO44" s="12">
        <f t="shared" si="16"/>
        <v>0.01509796528549505</v>
      </c>
      <c r="AQ44" s="12">
        <v>0.16605405405405402</v>
      </c>
    </row>
    <row r="45" spans="1:43" ht="15.75">
      <c r="A45" s="18">
        <v>1922</v>
      </c>
      <c r="B45" s="11">
        <v>34.45</v>
      </c>
      <c r="C45" s="11">
        <v>17.25</v>
      </c>
      <c r="D45" s="11">
        <v>18.04</v>
      </c>
      <c r="E45" s="11">
        <v>3.8</v>
      </c>
      <c r="F45" s="11">
        <v>5.08</v>
      </c>
      <c r="G45" s="11">
        <v>109.53</v>
      </c>
      <c r="H45" s="11">
        <v>120.07</v>
      </c>
      <c r="I45" s="11">
        <v>55.4</v>
      </c>
      <c r="J45" s="11">
        <v>49.08</v>
      </c>
      <c r="K45" s="11">
        <v>25.59</v>
      </c>
      <c r="L45" s="11">
        <v>0.75</v>
      </c>
      <c r="M45" s="11"/>
      <c r="N45" s="11">
        <v>22.62</v>
      </c>
      <c r="O45" s="11">
        <v>6.98</v>
      </c>
      <c r="P45" s="11">
        <v>8.96</v>
      </c>
      <c r="Q45" s="11">
        <v>3.54</v>
      </c>
      <c r="R45" s="11">
        <v>10.06</v>
      </c>
      <c r="S45" s="11">
        <v>14.14</v>
      </c>
      <c r="T45" s="11"/>
      <c r="U45" s="20">
        <v>0.10729166666666667</v>
      </c>
      <c r="W45" s="18">
        <v>1922</v>
      </c>
      <c r="X45" s="15">
        <f t="shared" si="18"/>
        <v>0.02464131944444445</v>
      </c>
      <c r="Y45" s="15">
        <f t="shared" si="19"/>
        <v>0.012777777777777777</v>
      </c>
      <c r="Z45" s="15">
        <f t="shared" si="20"/>
        <v>0.013362962962962964</v>
      </c>
      <c r="AA45" s="15">
        <f t="shared" si="21"/>
        <v>0.006795138888888889</v>
      </c>
      <c r="AB45" s="12">
        <f t="shared" si="22"/>
        <v>0.04037345679012346</v>
      </c>
      <c r="AC45" s="12">
        <f t="shared" si="23"/>
        <v>0.07834437500000001</v>
      </c>
      <c r="AD45" s="2">
        <f t="shared" si="24"/>
        <v>0.21470850694444446</v>
      </c>
      <c r="AE45" s="12">
        <f t="shared" si="25"/>
        <v>0.2641759259259259</v>
      </c>
      <c r="AF45" s="12">
        <f t="shared" si="26"/>
        <v>0.14042333333333334</v>
      </c>
      <c r="AG45" s="12"/>
      <c r="AH45" s="12">
        <f t="shared" si="17"/>
        <v>0.009489239386792452</v>
      </c>
      <c r="AI45" s="12"/>
      <c r="AJ45" s="8">
        <f t="shared" si="10"/>
        <v>2.4269375</v>
      </c>
      <c r="AK45" s="12"/>
      <c r="AL45" s="8">
        <f t="shared" si="13"/>
        <v>0.2563555555555556</v>
      </c>
      <c r="AM45" s="12">
        <f t="shared" si="11"/>
        <v>0.10128333333333335</v>
      </c>
      <c r="AN45" s="12">
        <f t="shared" si="15"/>
        <v>0.009995871148978206</v>
      </c>
      <c r="AO45" s="12">
        <f t="shared" si="16"/>
        <v>0.012042420754617136</v>
      </c>
      <c r="AQ45" s="12">
        <v>0.1551351351351351</v>
      </c>
    </row>
    <row r="46" spans="1:43" ht="15.75">
      <c r="A46" s="18">
        <v>1923</v>
      </c>
      <c r="B46" s="11">
        <v>31.64</v>
      </c>
      <c r="C46" s="11">
        <v>17.13</v>
      </c>
      <c r="D46" s="11">
        <v>19.41</v>
      </c>
      <c r="E46" s="11">
        <v>3.84</v>
      </c>
      <c r="F46" s="11">
        <v>4.94</v>
      </c>
      <c r="G46" s="11">
        <v>99.86</v>
      </c>
      <c r="H46" s="11">
        <v>127.18</v>
      </c>
      <c r="I46" s="11">
        <v>53.4</v>
      </c>
      <c r="J46" s="11">
        <v>47.89</v>
      </c>
      <c r="K46" s="11">
        <v>29.71</v>
      </c>
      <c r="L46" s="11">
        <v>0.78</v>
      </c>
      <c r="M46" s="11"/>
      <c r="N46" s="11">
        <v>21.81</v>
      </c>
      <c r="O46" s="11">
        <v>6.18</v>
      </c>
      <c r="P46" s="11">
        <v>8.8</v>
      </c>
      <c r="Q46" s="11">
        <v>3.31</v>
      </c>
      <c r="R46" s="11">
        <v>10.27</v>
      </c>
      <c r="S46" s="11">
        <v>15.07</v>
      </c>
      <c r="T46" s="11"/>
      <c r="U46" s="20">
        <v>0.10652083333333333</v>
      </c>
      <c r="V46" s="5"/>
      <c r="W46" s="18">
        <v>1923</v>
      </c>
      <c r="X46" s="15">
        <f t="shared" si="18"/>
        <v>0.022468794444444443</v>
      </c>
      <c r="Y46" s="15">
        <f t="shared" si="19"/>
        <v>0.012688888888888888</v>
      </c>
      <c r="Z46" s="15">
        <f t="shared" si="20"/>
        <v>0.01437777777777778</v>
      </c>
      <c r="AA46" s="15">
        <f t="shared" si="21"/>
        <v>0.006817333333333333</v>
      </c>
      <c r="AB46" s="12">
        <f t="shared" si="22"/>
        <v>0.038978734567901234</v>
      </c>
      <c r="AC46" s="12">
        <f t="shared" si="23"/>
        <v>0.07091446944444443</v>
      </c>
      <c r="AD46" s="2">
        <f t="shared" si="24"/>
        <v>0.22578865972222223</v>
      </c>
      <c r="AE46" s="12">
        <f t="shared" si="25"/>
        <v>0.2528094444444444</v>
      </c>
      <c r="AF46" s="12">
        <f t="shared" si="26"/>
        <v>0.13603420555555554</v>
      </c>
      <c r="AG46" s="12"/>
      <c r="AH46" s="12">
        <f t="shared" si="17"/>
        <v>0.00979790683962264</v>
      </c>
      <c r="AI46" s="12"/>
      <c r="AJ46" s="8">
        <f t="shared" si="10"/>
        <v>2.323219375</v>
      </c>
      <c r="AK46" s="12"/>
      <c r="AL46" s="8">
        <f t="shared" si="13"/>
        <v>0.24996888888888888</v>
      </c>
      <c r="AM46" s="12">
        <f t="shared" si="11"/>
        <v>0.09402238888888889</v>
      </c>
      <c r="AN46" s="12">
        <f t="shared" si="15"/>
        <v>0.010131218358337963</v>
      </c>
      <c r="AO46" s="12">
        <f t="shared" si="16"/>
        <v>0.012742252407789595</v>
      </c>
      <c r="AQ46" s="12">
        <v>0.1438918918918919</v>
      </c>
    </row>
    <row r="47" spans="1:43" ht="15.75">
      <c r="A47" s="18">
        <v>1924</v>
      </c>
      <c r="B47" s="11">
        <v>37.64</v>
      </c>
      <c r="C47" s="11">
        <v>19.31</v>
      </c>
      <c r="D47" s="11">
        <v>21.13</v>
      </c>
      <c r="E47" s="11">
        <v>4.13</v>
      </c>
      <c r="F47" s="11">
        <v>4.82</v>
      </c>
      <c r="G47" s="11">
        <v>102.35</v>
      </c>
      <c r="H47" s="11">
        <v>128.88</v>
      </c>
      <c r="I47" s="11">
        <v>53.4</v>
      </c>
      <c r="J47" s="11">
        <v>47.06</v>
      </c>
      <c r="K47" s="11">
        <v>27.67</v>
      </c>
      <c r="L47" s="11">
        <v>0.9</v>
      </c>
      <c r="M47" s="11"/>
      <c r="N47" s="11">
        <v>21.07</v>
      </c>
      <c r="O47" s="11">
        <v>6.55</v>
      </c>
      <c r="P47" s="11">
        <v>8.13</v>
      </c>
      <c r="Q47" s="11">
        <v>3.44</v>
      </c>
      <c r="R47" s="11">
        <v>12.9</v>
      </c>
      <c r="S47" s="11">
        <v>20.3</v>
      </c>
      <c r="T47" s="11"/>
      <c r="U47" s="20">
        <v>0.09512499999999999</v>
      </c>
      <c r="V47" s="5"/>
      <c r="W47" s="18">
        <v>1924</v>
      </c>
      <c r="X47" s="15">
        <f t="shared" si="18"/>
        <v>0.023870033333333332</v>
      </c>
      <c r="Y47" s="15">
        <f t="shared" si="19"/>
        <v>0.014303703703703702</v>
      </c>
      <c r="Z47" s="15">
        <f t="shared" si="20"/>
        <v>0.01565185185185185</v>
      </c>
      <c r="AA47" s="15">
        <f t="shared" si="21"/>
        <v>0.0065477708333333325</v>
      </c>
      <c r="AB47" s="12">
        <f t="shared" si="22"/>
        <v>0.033963148148148145</v>
      </c>
      <c r="AC47" s="12">
        <f t="shared" si="23"/>
        <v>0.06490695833333332</v>
      </c>
      <c r="AD47" s="2">
        <f t="shared" si="24"/>
        <v>0.2043285</v>
      </c>
      <c r="AE47" s="12">
        <f t="shared" si="25"/>
        <v>0.2257633333333333</v>
      </c>
      <c r="AF47" s="12">
        <f t="shared" si="26"/>
        <v>0.11937553333333333</v>
      </c>
      <c r="AG47" s="12"/>
      <c r="AH47" s="12">
        <f t="shared" si="17"/>
        <v>0.010095813679245282</v>
      </c>
      <c r="AI47" s="12"/>
      <c r="AJ47" s="8">
        <f t="shared" si="10"/>
        <v>2.00428375</v>
      </c>
      <c r="AK47" s="12"/>
      <c r="AL47" s="8">
        <f t="shared" si="13"/>
        <v>0.206231</v>
      </c>
      <c r="AM47" s="12">
        <f t="shared" si="11"/>
        <v>0.08726133333333332</v>
      </c>
      <c r="AN47" s="12">
        <f t="shared" si="15"/>
        <v>0.011364257269864788</v>
      </c>
      <c r="AO47" s="12">
        <f t="shared" si="16"/>
        <v>0.015328127480552466</v>
      </c>
      <c r="AQ47" s="12">
        <v>0.15318918918918917</v>
      </c>
    </row>
    <row r="48" spans="1:46" ht="15.75">
      <c r="A48" s="18">
        <v>1925</v>
      </c>
      <c r="B48" s="11">
        <v>40.61</v>
      </c>
      <c r="C48" s="11">
        <v>23.53</v>
      </c>
      <c r="D48" s="11">
        <v>23.05</v>
      </c>
      <c r="E48" s="11">
        <v>4.04</v>
      </c>
      <c r="F48" s="11">
        <v>5.26</v>
      </c>
      <c r="G48" s="11">
        <v>106.7</v>
      </c>
      <c r="H48" s="11">
        <v>125.46</v>
      </c>
      <c r="I48" s="11">
        <v>54.4</v>
      </c>
      <c r="J48" s="11">
        <v>45.48</v>
      </c>
      <c r="K48" s="11">
        <v>25</v>
      </c>
      <c r="L48" s="11">
        <v>0.87</v>
      </c>
      <c r="M48" s="11"/>
      <c r="N48" s="11">
        <v>19.77</v>
      </c>
      <c r="O48" s="11">
        <v>7.01</v>
      </c>
      <c r="P48" s="11">
        <v>8.6</v>
      </c>
      <c r="Q48" s="11">
        <v>3.13</v>
      </c>
      <c r="R48" s="11">
        <v>13.64</v>
      </c>
      <c r="S48" s="11">
        <v>21.63</v>
      </c>
      <c r="T48" s="11"/>
      <c r="U48" s="20">
        <v>0.084375</v>
      </c>
      <c r="V48" s="5"/>
      <c r="W48" s="18">
        <v>1925</v>
      </c>
      <c r="X48" s="15">
        <f t="shared" si="18"/>
        <v>0.022843125000000002</v>
      </c>
      <c r="Y48" s="15">
        <f t="shared" si="19"/>
        <v>0.01742962962962963</v>
      </c>
      <c r="Z48" s="15">
        <f t="shared" si="20"/>
        <v>0.017074074074074075</v>
      </c>
      <c r="AA48" s="15">
        <f t="shared" si="21"/>
        <v>0.00568125</v>
      </c>
      <c r="AB48" s="12">
        <f t="shared" si="22"/>
        <v>0.032875</v>
      </c>
      <c r="AC48" s="12">
        <f t="shared" si="23"/>
        <v>0.06001875000000001</v>
      </c>
      <c r="AD48" s="2">
        <f t="shared" si="24"/>
        <v>0.176428125</v>
      </c>
      <c r="AE48" s="12">
        <f t="shared" si="25"/>
        <v>0.20400000000000001</v>
      </c>
      <c r="AF48" s="12">
        <f t="shared" si="26"/>
        <v>0.10232999999999999</v>
      </c>
      <c r="AG48" s="12"/>
      <c r="AH48" s="12">
        <f t="shared" si="17"/>
        <v>0.008656397405660377</v>
      </c>
      <c r="AI48" s="12"/>
      <c r="AJ48" s="8">
        <f t="shared" si="10"/>
        <v>1.6680937500000002</v>
      </c>
      <c r="AK48" s="12"/>
      <c r="AL48" s="8">
        <f t="shared" si="13"/>
        <v>0.19350000000000003</v>
      </c>
      <c r="AM48" s="12">
        <f t="shared" si="11"/>
        <v>0.070425</v>
      </c>
      <c r="AN48" s="12">
        <f t="shared" si="15"/>
        <v>0.01065822374513799</v>
      </c>
      <c r="AO48" s="12">
        <f t="shared" si="16"/>
        <v>0.014486674472138434</v>
      </c>
      <c r="AQ48" s="16">
        <v>0.14475675675675673</v>
      </c>
      <c r="AR48" s="5"/>
      <c r="AS48" s="5"/>
      <c r="AT48" s="5"/>
    </row>
    <row r="49" spans="1:46" s="5" customFormat="1" ht="15.75">
      <c r="A49" s="19">
        <v>1926</v>
      </c>
      <c r="B49" s="11">
        <v>36.85</v>
      </c>
      <c r="C49" s="11">
        <v>20.59</v>
      </c>
      <c r="D49" s="11">
        <v>19.57</v>
      </c>
      <c r="E49" s="11">
        <v>3.63</v>
      </c>
      <c r="F49" s="11">
        <v>4.91</v>
      </c>
      <c r="G49" s="11">
        <v>104.82</v>
      </c>
      <c r="H49" s="11">
        <v>120.7</v>
      </c>
      <c r="I49" s="11">
        <v>60.08</v>
      </c>
      <c r="J49" s="11">
        <v>43.91</v>
      </c>
      <c r="K49" s="11">
        <v>24.34</v>
      </c>
      <c r="L49" s="11">
        <v>0.66</v>
      </c>
      <c r="M49" s="11"/>
      <c r="N49" s="11">
        <v>19.88</v>
      </c>
      <c r="O49" s="11">
        <v>7.03</v>
      </c>
      <c r="P49" s="11">
        <v>7.59</v>
      </c>
      <c r="Q49" s="11">
        <v>3.06</v>
      </c>
      <c r="R49" s="11">
        <v>10.48</v>
      </c>
      <c r="S49" s="11">
        <v>15.45</v>
      </c>
      <c r="T49" s="11"/>
      <c r="U49" s="20">
        <v>0.09635416666666667</v>
      </c>
      <c r="W49" s="19">
        <v>1926</v>
      </c>
      <c r="X49" s="15">
        <f t="shared" si="18"/>
        <v>0.023671006944444448</v>
      </c>
      <c r="Y49" s="15">
        <f t="shared" si="19"/>
        <v>0.015251851851851853</v>
      </c>
      <c r="Z49" s="15">
        <f t="shared" si="20"/>
        <v>0.014496296296296297</v>
      </c>
      <c r="AA49" s="15">
        <f t="shared" si="21"/>
        <v>0.005829427083333333</v>
      </c>
      <c r="AB49" s="12">
        <f t="shared" si="22"/>
        <v>0.03504436728395062</v>
      </c>
      <c r="AC49" s="12">
        <f t="shared" si="23"/>
        <v>0.06733229166666667</v>
      </c>
      <c r="AD49" s="2">
        <f t="shared" si="24"/>
        <v>0.19383246527777778</v>
      </c>
      <c r="AE49" s="12">
        <f t="shared" si="25"/>
        <v>0.25728703703703704</v>
      </c>
      <c r="AF49" s="12">
        <f t="shared" si="26"/>
        <v>0.11282430555555555</v>
      </c>
      <c r="AG49" s="13"/>
      <c r="AH49" s="12">
        <f t="shared" si="17"/>
        <v>0.007499262971698113</v>
      </c>
      <c r="AI49" s="12"/>
      <c r="AJ49" s="8">
        <f t="shared" si="10"/>
        <v>1.9155208333333333</v>
      </c>
      <c r="AK49" s="13"/>
      <c r="AL49" s="8">
        <f t="shared" si="13"/>
        <v>0.19502083333333334</v>
      </c>
      <c r="AM49" s="12">
        <f t="shared" si="11"/>
        <v>0.07862500000000001</v>
      </c>
      <c r="AN49" s="12">
        <f t="shared" si="15"/>
        <v>0.009351654627400136</v>
      </c>
      <c r="AO49" s="12">
        <f t="shared" si="16"/>
        <v>0.011816731822511509</v>
      </c>
      <c r="AQ49" s="12">
        <v>0.12918918918918917</v>
      </c>
      <c r="AR49" s="2"/>
      <c r="AS49" s="2"/>
      <c r="AT4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0"/>
  <sheetViews>
    <sheetView workbookViewId="0" topLeftCell="A70">
      <selection activeCell="O78" sqref="O78"/>
    </sheetView>
  </sheetViews>
  <sheetFormatPr defaultColWidth="9.33203125" defaultRowHeight="12.75"/>
  <cols>
    <col min="1" max="1" width="8" style="2" customWidth="1"/>
    <col min="2" max="2" width="11.16015625" style="2" customWidth="1"/>
    <col min="3" max="3" width="10.66015625" style="2" customWidth="1"/>
    <col min="4" max="4" width="8.83203125" style="2" customWidth="1"/>
    <col min="5" max="5" width="11.16015625" style="2" customWidth="1"/>
    <col min="6" max="6" width="9" style="2" customWidth="1"/>
    <col min="7" max="8" width="8.83203125" style="2" customWidth="1"/>
    <col min="9" max="10" width="8.16015625" style="2" customWidth="1"/>
    <col min="11" max="12" width="10.33203125" style="2" customWidth="1"/>
    <col min="13" max="13" width="13.33203125" style="2" customWidth="1"/>
    <col min="14" max="14" width="11.33203125" style="2" bestFit="1" customWidth="1"/>
    <col min="15" max="16" width="11.33203125" style="2" customWidth="1"/>
    <col min="17" max="18" width="9" style="2" customWidth="1"/>
    <col min="19" max="19" width="11.33203125" style="2" customWidth="1"/>
    <col min="20" max="21" width="9" style="2" customWidth="1"/>
    <col min="22" max="22" width="11.16015625" style="2" customWidth="1"/>
    <col min="23" max="29" width="9" style="2" customWidth="1"/>
    <col min="30" max="30" width="12.66015625" style="2" customWidth="1"/>
    <col min="31" max="31" width="13.83203125" style="2" customWidth="1"/>
    <col min="32" max="33" width="12" style="2" customWidth="1"/>
    <col min="34" max="16384" width="9" style="2" customWidth="1"/>
  </cols>
  <sheetData>
    <row r="1" ht="15.75">
      <c r="A1" s="2" t="s">
        <v>86</v>
      </c>
    </row>
    <row r="3" spans="2:32" ht="18.75">
      <c r="B3" s="9" t="s">
        <v>22</v>
      </c>
      <c r="P3" s="10" t="s">
        <v>18</v>
      </c>
      <c r="S3" s="9" t="s">
        <v>85</v>
      </c>
      <c r="AF3" s="2" t="s">
        <v>24</v>
      </c>
    </row>
    <row r="4" spans="2:16" ht="15.75">
      <c r="B4" s="2" t="s">
        <v>76</v>
      </c>
      <c r="P4" s="10" t="s">
        <v>19</v>
      </c>
    </row>
    <row r="5" spans="1:33" ht="15.75">
      <c r="A5" s="5"/>
      <c r="B5" s="5"/>
      <c r="C5" s="5"/>
      <c r="D5" s="5"/>
      <c r="E5" s="5"/>
      <c r="F5" s="5" t="s">
        <v>42</v>
      </c>
      <c r="G5" s="5" t="s">
        <v>66</v>
      </c>
      <c r="H5" s="5" t="s">
        <v>66</v>
      </c>
      <c r="I5" s="5" t="s">
        <v>69</v>
      </c>
      <c r="J5" s="5" t="s">
        <v>69</v>
      </c>
      <c r="K5" s="5" t="s">
        <v>70</v>
      </c>
      <c r="L5" s="5" t="s">
        <v>70</v>
      </c>
      <c r="M5" s="5" t="s">
        <v>73</v>
      </c>
      <c r="N5" s="5" t="s">
        <v>74</v>
      </c>
      <c r="O5" s="5"/>
      <c r="P5" s="10" t="s">
        <v>20</v>
      </c>
      <c r="S5" s="5"/>
      <c r="T5" s="5"/>
      <c r="U5" s="5"/>
      <c r="V5" s="5"/>
      <c r="W5" s="5" t="s">
        <v>42</v>
      </c>
      <c r="X5" s="5" t="s">
        <v>66</v>
      </c>
      <c r="Y5" s="5" t="s">
        <v>66</v>
      </c>
      <c r="Z5" s="5" t="s">
        <v>69</v>
      </c>
      <c r="AA5" s="5" t="s">
        <v>69</v>
      </c>
      <c r="AB5" s="5" t="s">
        <v>70</v>
      </c>
      <c r="AC5" s="5" t="s">
        <v>70</v>
      </c>
      <c r="AD5" s="5" t="s">
        <v>73</v>
      </c>
      <c r="AE5" s="5" t="s">
        <v>74</v>
      </c>
      <c r="AF5" s="2" t="s">
        <v>89</v>
      </c>
      <c r="AG5" s="2" t="s">
        <v>0</v>
      </c>
    </row>
    <row r="6" spans="1:33" ht="15.75">
      <c r="A6" s="5"/>
      <c r="B6" s="5" t="s">
        <v>61</v>
      </c>
      <c r="C6" s="5" t="s">
        <v>62</v>
      </c>
      <c r="D6" s="5" t="s">
        <v>63</v>
      </c>
      <c r="E6" s="5" t="s">
        <v>64</v>
      </c>
      <c r="F6" s="5" t="s">
        <v>65</v>
      </c>
      <c r="G6" s="5" t="s">
        <v>67</v>
      </c>
      <c r="H6" s="5" t="s">
        <v>68</v>
      </c>
      <c r="I6" s="5" t="s">
        <v>67</v>
      </c>
      <c r="J6" s="5" t="s">
        <v>68</v>
      </c>
      <c r="K6" s="5" t="s">
        <v>67</v>
      </c>
      <c r="L6" s="5" t="s">
        <v>68</v>
      </c>
      <c r="M6" s="5" t="s">
        <v>23</v>
      </c>
      <c r="N6" s="5" t="s">
        <v>23</v>
      </c>
      <c r="O6" s="5"/>
      <c r="P6" s="10" t="s">
        <v>21</v>
      </c>
      <c r="S6" s="5" t="s">
        <v>61</v>
      </c>
      <c r="T6" s="5" t="s">
        <v>62</v>
      </c>
      <c r="U6" s="5" t="s">
        <v>63</v>
      </c>
      <c r="V6" s="5" t="s">
        <v>64</v>
      </c>
      <c r="W6" s="5" t="s">
        <v>65</v>
      </c>
      <c r="X6" s="5" t="s">
        <v>67</v>
      </c>
      <c r="Y6" s="5" t="s">
        <v>68</v>
      </c>
      <c r="Z6" s="5" t="s">
        <v>67</v>
      </c>
      <c r="AA6" s="5" t="s">
        <v>68</v>
      </c>
      <c r="AB6" s="5" t="s">
        <v>67</v>
      </c>
      <c r="AC6" s="5" t="s">
        <v>68</v>
      </c>
      <c r="AD6" s="5" t="s">
        <v>23</v>
      </c>
      <c r="AE6" s="5" t="s">
        <v>23</v>
      </c>
      <c r="AF6" s="2" t="s">
        <v>1</v>
      </c>
      <c r="AG6" s="2" t="s">
        <v>1</v>
      </c>
    </row>
    <row r="7" spans="1:35" ht="15.75">
      <c r="A7" s="5">
        <v>1885</v>
      </c>
      <c r="B7" s="5">
        <v>0.232</v>
      </c>
      <c r="C7" s="5">
        <v>0.236</v>
      </c>
      <c r="D7" s="5">
        <v>0.258</v>
      </c>
      <c r="E7" s="5"/>
      <c r="F7" s="5">
        <v>0.174</v>
      </c>
      <c r="G7" s="5">
        <v>0.152</v>
      </c>
      <c r="H7" s="5">
        <v>0.098</v>
      </c>
      <c r="I7" s="5">
        <v>0.125</v>
      </c>
      <c r="J7" s="5">
        <v>0.075</v>
      </c>
      <c r="K7" s="5">
        <v>0.159</v>
      </c>
      <c r="L7" s="5"/>
      <c r="M7" s="5">
        <v>1.411</v>
      </c>
      <c r="N7" s="5">
        <v>0.77</v>
      </c>
      <c r="O7" s="5"/>
      <c r="P7" s="12">
        <v>0.172875</v>
      </c>
      <c r="R7" s="5">
        <v>1885</v>
      </c>
      <c r="S7" s="12">
        <v>0.040107000000000004</v>
      </c>
      <c r="T7" s="12">
        <v>0.0407985</v>
      </c>
      <c r="U7" s="12">
        <v>0.04460175</v>
      </c>
      <c r="V7" s="12"/>
      <c r="W7" s="12">
        <v>0.03008025</v>
      </c>
      <c r="X7" s="12">
        <v>0.026277</v>
      </c>
      <c r="Y7" s="12">
        <v>0.016941750000000002</v>
      </c>
      <c r="Z7" s="12">
        <v>0.021609375</v>
      </c>
      <c r="AA7" s="12">
        <v>0.012965625</v>
      </c>
      <c r="AB7" s="12">
        <v>0.027487125</v>
      </c>
      <c r="AC7" s="12"/>
      <c r="AD7" s="12">
        <v>0.243926625</v>
      </c>
      <c r="AE7" s="12">
        <v>0.13311375</v>
      </c>
      <c r="AF7" s="15">
        <v>0.009381793269230769</v>
      </c>
      <c r="AG7" s="15">
        <v>0.005119759615384615</v>
      </c>
      <c r="AH7" s="12"/>
      <c r="AI7" s="12"/>
    </row>
    <row r="8" spans="1:35" ht="15.75">
      <c r="A8" s="5">
        <v>1886</v>
      </c>
      <c r="B8" s="5">
        <v>0.224</v>
      </c>
      <c r="C8" s="5">
        <v>0.227</v>
      </c>
      <c r="D8" s="5">
        <v>0.249</v>
      </c>
      <c r="E8" s="5"/>
      <c r="F8" s="5">
        <v>0.168</v>
      </c>
      <c r="G8" s="5">
        <v>1.32</v>
      </c>
      <c r="H8" s="5">
        <v>0.08</v>
      </c>
      <c r="I8" s="5">
        <v>0.121</v>
      </c>
      <c r="J8" s="5">
        <v>0.076</v>
      </c>
      <c r="K8" s="5">
        <v>0.156</v>
      </c>
      <c r="L8" s="5"/>
      <c r="M8" s="5">
        <v>1.324</v>
      </c>
      <c r="N8" s="5">
        <v>0.688</v>
      </c>
      <c r="O8" s="5"/>
      <c r="P8" s="12">
        <v>0.15916666666666668</v>
      </c>
      <c r="R8" s="5">
        <v>1886</v>
      </c>
      <c r="S8" s="12">
        <v>0.035653333333333335</v>
      </c>
      <c r="T8" s="12">
        <v>0.036130833333333334</v>
      </c>
      <c r="U8" s="12">
        <v>0.0396325</v>
      </c>
      <c r="V8" s="12"/>
      <c r="W8" s="12">
        <v>0.026740000000000003</v>
      </c>
      <c r="X8" s="12">
        <v>0.21010000000000004</v>
      </c>
      <c r="Y8" s="12">
        <v>0.012733333333333334</v>
      </c>
      <c r="Z8" s="12">
        <v>0.019259166666666667</v>
      </c>
      <c r="AA8" s="12">
        <v>0.012096666666666667</v>
      </c>
      <c r="AB8" s="12">
        <v>0.02483</v>
      </c>
      <c r="AC8" s="12"/>
      <c r="AD8" s="12">
        <v>0.21073666666666668</v>
      </c>
      <c r="AE8" s="12">
        <v>0.10950666666666667</v>
      </c>
      <c r="AF8" s="15">
        <v>0.00810525641025641</v>
      </c>
      <c r="AG8" s="15">
        <v>0.004211794871794872</v>
      </c>
      <c r="AH8" s="12"/>
      <c r="AI8" s="12"/>
    </row>
    <row r="9" spans="1:35" ht="15.75">
      <c r="A9" s="5">
        <v>1887</v>
      </c>
      <c r="B9" s="5">
        <v>0.224</v>
      </c>
      <c r="C9" s="5">
        <v>0.225</v>
      </c>
      <c r="D9" s="5">
        <v>0.25</v>
      </c>
      <c r="E9" s="5"/>
      <c r="F9" s="5">
        <v>0.171</v>
      </c>
      <c r="G9" s="5">
        <v>0.138</v>
      </c>
      <c r="H9" s="5">
        <v>0.08</v>
      </c>
      <c r="I9" s="5">
        <v>0.127</v>
      </c>
      <c r="J9" s="5">
        <v>0.074</v>
      </c>
      <c r="K9" s="5">
        <v>0.16</v>
      </c>
      <c r="L9" s="5"/>
      <c r="M9" s="5">
        <v>1.29</v>
      </c>
      <c r="N9" s="5">
        <v>0.67</v>
      </c>
      <c r="O9" s="5"/>
      <c r="P9" s="12">
        <v>0.1594583333333333</v>
      </c>
      <c r="R9" s="5">
        <v>1887</v>
      </c>
      <c r="S9" s="12">
        <v>0.03571866666666666</v>
      </c>
      <c r="T9" s="12">
        <v>0.035878125</v>
      </c>
      <c r="U9" s="12">
        <v>0.03986458333333333</v>
      </c>
      <c r="V9" s="12"/>
      <c r="W9" s="12">
        <v>0.027267375</v>
      </c>
      <c r="X9" s="12">
        <v>0.02200525</v>
      </c>
      <c r="Y9" s="12">
        <v>0.012756666666666666</v>
      </c>
      <c r="Z9" s="12">
        <v>0.02025120833333333</v>
      </c>
      <c r="AA9" s="12">
        <v>0.011799916666666665</v>
      </c>
      <c r="AB9" s="12">
        <v>0.025513333333333332</v>
      </c>
      <c r="AC9" s="12"/>
      <c r="AD9" s="12">
        <v>0.20570124999999997</v>
      </c>
      <c r="AE9" s="12">
        <v>0.10683708333333333</v>
      </c>
      <c r="AF9" s="15">
        <v>0.007911586538461537</v>
      </c>
      <c r="AG9" s="15">
        <v>0.00410911858974359</v>
      </c>
      <c r="AH9" s="12"/>
      <c r="AI9" s="12"/>
    </row>
    <row r="10" spans="1:35" ht="15.75">
      <c r="A10" s="5">
        <v>1892</v>
      </c>
      <c r="B10" s="5">
        <v>0.267</v>
      </c>
      <c r="C10" s="5">
        <v>0.238</v>
      </c>
      <c r="D10" s="5">
        <v>0.303</v>
      </c>
      <c r="E10" s="5"/>
      <c r="F10" s="5">
        <v>0.211</v>
      </c>
      <c r="G10" s="5">
        <v>0.155</v>
      </c>
      <c r="H10" s="5">
        <v>0.094</v>
      </c>
      <c r="I10" s="5">
        <v>0.122</v>
      </c>
      <c r="J10" s="5">
        <v>0.083</v>
      </c>
      <c r="K10" s="5">
        <v>0.183</v>
      </c>
      <c r="L10" s="5"/>
      <c r="M10" s="5">
        <v>1.59</v>
      </c>
      <c r="N10" s="5">
        <v>0.85</v>
      </c>
      <c r="O10" s="5"/>
      <c r="P10" s="12">
        <v>0.14453</v>
      </c>
      <c r="R10" s="5">
        <v>1892</v>
      </c>
      <c r="S10" s="12">
        <v>0.03858951</v>
      </c>
      <c r="T10" s="12">
        <v>0.034398139999999994</v>
      </c>
      <c r="U10" s="12">
        <v>0.04379259</v>
      </c>
      <c r="V10" s="12"/>
      <c r="W10" s="12">
        <v>0.030495829999999998</v>
      </c>
      <c r="X10" s="12">
        <v>0.02240215</v>
      </c>
      <c r="Y10" s="12">
        <v>0.013585819999999998</v>
      </c>
      <c r="Z10" s="12">
        <v>0.017632659999999998</v>
      </c>
      <c r="AA10" s="12">
        <v>0.01199599</v>
      </c>
      <c r="AB10" s="12">
        <v>0.02644899</v>
      </c>
      <c r="AC10" s="12"/>
      <c r="AD10" s="12">
        <v>0.2298027</v>
      </c>
      <c r="AE10" s="12">
        <v>0.12285049999999999</v>
      </c>
      <c r="AF10" s="15">
        <v>0.008838565384615384</v>
      </c>
      <c r="AG10" s="15">
        <v>0.0047250192307692306</v>
      </c>
      <c r="AH10" s="12"/>
      <c r="AI10" s="12"/>
    </row>
    <row r="11" spans="1:35" ht="15.75">
      <c r="A11" s="5">
        <v>1894</v>
      </c>
      <c r="B11" s="5">
        <v>0.3</v>
      </c>
      <c r="C11" s="5">
        <v>0.306</v>
      </c>
      <c r="D11" s="5">
        <v>0.346</v>
      </c>
      <c r="E11" s="5">
        <v>0.363</v>
      </c>
      <c r="F11" s="5">
        <v>0.231</v>
      </c>
      <c r="G11" s="5">
        <v>0.172</v>
      </c>
      <c r="H11" s="5">
        <v>0.106</v>
      </c>
      <c r="I11" s="5">
        <v>0.17</v>
      </c>
      <c r="J11" s="5">
        <v>0.112</v>
      </c>
      <c r="K11" s="5">
        <v>0.204</v>
      </c>
      <c r="L11" s="5"/>
      <c r="M11" s="5">
        <v>1.66</v>
      </c>
      <c r="N11" s="5">
        <v>0.94</v>
      </c>
      <c r="O11" s="5"/>
      <c r="P11" s="12">
        <v>0.11114583333333332</v>
      </c>
      <c r="R11" s="5">
        <v>1894</v>
      </c>
      <c r="S11" s="12">
        <v>0.03334374999999999</v>
      </c>
      <c r="T11" s="12">
        <v>0.034010624999999996</v>
      </c>
      <c r="U11" s="12">
        <v>0.038456458333333325</v>
      </c>
      <c r="V11" s="12">
        <v>0.04034593749999999</v>
      </c>
      <c r="W11" s="12">
        <v>0.025674687499999998</v>
      </c>
      <c r="X11" s="12">
        <v>0.01911708333333333</v>
      </c>
      <c r="Y11" s="12">
        <v>0.011781458333333331</v>
      </c>
      <c r="Z11" s="12">
        <v>0.018894791666666664</v>
      </c>
      <c r="AA11" s="12">
        <v>0.012448333333333332</v>
      </c>
      <c r="AB11" s="12">
        <v>0.022673749999999996</v>
      </c>
      <c r="AC11" s="12"/>
      <c r="AD11" s="12">
        <v>0.1845020833333333</v>
      </c>
      <c r="AE11" s="12">
        <v>0.10447708333333332</v>
      </c>
      <c r="AF11" s="15">
        <v>0.007096233974358972</v>
      </c>
      <c r="AG11" s="15">
        <v>0.004018349358974358</v>
      </c>
      <c r="AH11" s="12"/>
      <c r="AI11" s="12"/>
    </row>
    <row r="12" spans="1:35" ht="15.75">
      <c r="A12" s="5">
        <v>1895</v>
      </c>
      <c r="B12" s="5">
        <v>0.312</v>
      </c>
      <c r="C12" s="5">
        <v>0.313</v>
      </c>
      <c r="D12" s="5">
        <v>0.359</v>
      </c>
      <c r="E12" s="5">
        <v>0.38</v>
      </c>
      <c r="F12" s="5">
        <v>0.249</v>
      </c>
      <c r="G12" s="5">
        <v>0.185</v>
      </c>
      <c r="H12" s="5">
        <v>0.114</v>
      </c>
      <c r="I12" s="5">
        <v>0.182</v>
      </c>
      <c r="J12" s="5">
        <v>0.115</v>
      </c>
      <c r="K12" s="5">
        <v>0.223</v>
      </c>
      <c r="L12" s="5"/>
      <c r="M12" s="5">
        <v>1.71</v>
      </c>
      <c r="N12" s="5">
        <v>0.93</v>
      </c>
      <c r="O12" s="5"/>
      <c r="P12" s="12">
        <v>0.10416666666666667</v>
      </c>
      <c r="R12" s="5">
        <v>1895</v>
      </c>
      <c r="S12" s="12">
        <v>0.0325</v>
      </c>
      <c r="T12" s="12">
        <v>0.03260416666666667</v>
      </c>
      <c r="U12" s="12">
        <v>0.037395833333333336</v>
      </c>
      <c r="V12" s="12">
        <v>0.03958333333333334</v>
      </c>
      <c r="W12" s="12">
        <v>0.0259375</v>
      </c>
      <c r="X12" s="12">
        <v>0.019270833333333334</v>
      </c>
      <c r="Y12" s="12">
        <v>0.011875</v>
      </c>
      <c r="Z12" s="12">
        <v>0.018958333333333334</v>
      </c>
      <c r="AA12" s="12">
        <v>0.011979166666666667</v>
      </c>
      <c r="AB12" s="12">
        <v>0.02322916666666667</v>
      </c>
      <c r="AC12" s="12"/>
      <c r="AD12" s="12">
        <v>0.178125</v>
      </c>
      <c r="AE12" s="12">
        <v>0.096875</v>
      </c>
      <c r="AF12" s="15">
        <v>0.006850961538461538</v>
      </c>
      <c r="AG12" s="15">
        <v>0.0037259615384615387</v>
      </c>
      <c r="AH12" s="12"/>
      <c r="AI12" s="12"/>
    </row>
    <row r="13" spans="1:35" ht="15.75">
      <c r="A13" s="5">
        <v>1896</v>
      </c>
      <c r="B13" s="5">
        <v>0.38</v>
      </c>
      <c r="C13" s="5">
        <v>0.379</v>
      </c>
      <c r="D13" s="5">
        <v>0.41</v>
      </c>
      <c r="E13" s="5">
        <v>0.394</v>
      </c>
      <c r="F13" s="5">
        <v>0.284</v>
      </c>
      <c r="G13" s="5">
        <v>0.207</v>
      </c>
      <c r="H13" s="5">
        <v>0.129</v>
      </c>
      <c r="I13" s="5">
        <v>0.194</v>
      </c>
      <c r="J13" s="5">
        <v>0.132</v>
      </c>
      <c r="K13" s="5">
        <v>0.262</v>
      </c>
      <c r="L13" s="5"/>
      <c r="M13" s="6">
        <v>2</v>
      </c>
      <c r="N13" s="5">
        <v>1.12</v>
      </c>
      <c r="O13" s="5"/>
      <c r="P13" s="12">
        <v>0.10729166666666667</v>
      </c>
      <c r="R13" s="5">
        <v>1896</v>
      </c>
      <c r="S13" s="12">
        <v>0.04077083333333334</v>
      </c>
      <c r="T13" s="12">
        <v>0.04066354166666667</v>
      </c>
      <c r="U13" s="12">
        <v>0.04398958333333333</v>
      </c>
      <c r="V13" s="12">
        <v>0.042272916666666674</v>
      </c>
      <c r="W13" s="12">
        <v>0.030470833333333332</v>
      </c>
      <c r="X13" s="12">
        <v>0.022209375</v>
      </c>
      <c r="Y13" s="12">
        <v>0.013840625</v>
      </c>
      <c r="Z13" s="12">
        <v>0.020814583333333334</v>
      </c>
      <c r="AA13" s="12">
        <v>0.014162500000000001</v>
      </c>
      <c r="AB13" s="12">
        <v>0.02811041666666667</v>
      </c>
      <c r="AC13" s="12"/>
      <c r="AD13" s="12">
        <v>0.21458333333333335</v>
      </c>
      <c r="AE13" s="12">
        <v>0.12016666666666669</v>
      </c>
      <c r="AF13" s="15">
        <v>0.008253205128205128</v>
      </c>
      <c r="AG13" s="15">
        <v>0.004621794871794873</v>
      </c>
      <c r="AH13" s="12"/>
      <c r="AI13" s="12"/>
    </row>
    <row r="14" spans="1:35" ht="15.75">
      <c r="A14" s="5">
        <v>1897</v>
      </c>
      <c r="B14" s="5">
        <v>0.434</v>
      </c>
      <c r="C14" s="5">
        <v>0.436</v>
      </c>
      <c r="D14" s="5">
        <v>0.474</v>
      </c>
      <c r="E14" s="5">
        <v>0.483</v>
      </c>
      <c r="F14" s="5">
        <v>0.353</v>
      </c>
      <c r="G14" s="5">
        <v>0.282</v>
      </c>
      <c r="H14" s="5">
        <v>0.159</v>
      </c>
      <c r="I14" s="5">
        <v>0.225</v>
      </c>
      <c r="J14" s="5">
        <v>0.15</v>
      </c>
      <c r="K14" s="5">
        <v>0.29</v>
      </c>
      <c r="L14" s="5"/>
      <c r="M14" s="5">
        <v>2.24</v>
      </c>
      <c r="N14" s="5">
        <v>1.24</v>
      </c>
      <c r="O14" s="5"/>
      <c r="P14" s="12">
        <v>0.10600000000000001</v>
      </c>
      <c r="R14" s="5">
        <v>1897</v>
      </c>
      <c r="S14" s="12">
        <v>0.046004</v>
      </c>
      <c r="T14" s="12">
        <v>0.04621600000000001</v>
      </c>
      <c r="U14" s="12">
        <v>0.050244000000000004</v>
      </c>
      <c r="V14" s="12">
        <v>0.051198</v>
      </c>
      <c r="W14" s="12">
        <v>0.037418</v>
      </c>
      <c r="X14" s="12">
        <v>0.029892000000000002</v>
      </c>
      <c r="Y14" s="12">
        <v>0.016854</v>
      </c>
      <c r="Z14" s="12">
        <v>0.023850000000000003</v>
      </c>
      <c r="AA14" s="12">
        <v>0.0159</v>
      </c>
      <c r="AB14" s="12">
        <v>0.03074</v>
      </c>
      <c r="AC14" s="12"/>
      <c r="AD14" s="12">
        <v>0.23744000000000004</v>
      </c>
      <c r="AE14" s="12">
        <v>0.13144</v>
      </c>
      <c r="AF14" s="15">
        <v>0.009132307692307693</v>
      </c>
      <c r="AG14" s="15">
        <v>0.005055384615384615</v>
      </c>
      <c r="AH14" s="12"/>
      <c r="AI14" s="12"/>
    </row>
    <row r="15" spans="1:35" ht="15.75">
      <c r="A15" s="5">
        <v>1898</v>
      </c>
      <c r="B15" s="5">
        <v>0.47</v>
      </c>
      <c r="C15" s="5">
        <v>0.461</v>
      </c>
      <c r="D15" s="5">
        <v>0.509</v>
      </c>
      <c r="E15" s="5">
        <v>0.48</v>
      </c>
      <c r="F15" s="5">
        <v>0.367</v>
      </c>
      <c r="G15" s="5">
        <v>0.274</v>
      </c>
      <c r="H15" s="5">
        <v>0.178</v>
      </c>
      <c r="I15" s="5">
        <v>0.304</v>
      </c>
      <c r="J15" s="5">
        <v>0.187</v>
      </c>
      <c r="K15" s="5">
        <v>0.327</v>
      </c>
      <c r="L15" s="5"/>
      <c r="M15" s="5">
        <v>2.38</v>
      </c>
      <c r="N15" s="5">
        <v>1.36</v>
      </c>
      <c r="O15" s="5"/>
      <c r="P15" s="12">
        <v>0.10133333333333334</v>
      </c>
      <c r="R15" s="5">
        <v>1898</v>
      </c>
      <c r="S15" s="12">
        <v>0.04762666666666667</v>
      </c>
      <c r="T15" s="12">
        <v>0.046714666666666675</v>
      </c>
      <c r="U15" s="12">
        <v>0.051578666666666675</v>
      </c>
      <c r="V15" s="12">
        <v>0.04864</v>
      </c>
      <c r="W15" s="12">
        <v>0.03718933333333334</v>
      </c>
      <c r="X15" s="12">
        <v>0.02776533333333334</v>
      </c>
      <c r="Y15" s="12">
        <v>0.018037333333333336</v>
      </c>
      <c r="Z15" s="12">
        <v>0.030805333333333337</v>
      </c>
      <c r="AA15" s="12">
        <v>0.018949333333333335</v>
      </c>
      <c r="AB15" s="12">
        <v>0.033136000000000006</v>
      </c>
      <c r="AC15" s="12"/>
      <c r="AD15" s="12">
        <v>0.24117333333333335</v>
      </c>
      <c r="AE15" s="12">
        <v>0.13781333333333337</v>
      </c>
      <c r="AF15" s="15">
        <v>0.009275897435897436</v>
      </c>
      <c r="AG15" s="15">
        <v>0.005300512820512822</v>
      </c>
      <c r="AH15" s="12"/>
      <c r="AI15" s="12"/>
    </row>
    <row r="16" spans="1:35" ht="15.75">
      <c r="A16" s="5">
        <v>1899</v>
      </c>
      <c r="B16" s="5">
        <v>0.569</v>
      </c>
      <c r="C16" s="5">
        <v>0.569</v>
      </c>
      <c r="D16" s="5">
        <v>0.67</v>
      </c>
      <c r="E16" s="5">
        <v>0.532</v>
      </c>
      <c r="F16" s="5">
        <v>0.451</v>
      </c>
      <c r="G16" s="5">
        <v>0.314</v>
      </c>
      <c r="H16" s="5">
        <v>0.202</v>
      </c>
      <c r="I16" s="5">
        <v>0.411</v>
      </c>
      <c r="J16" s="5">
        <v>0.244</v>
      </c>
      <c r="K16" s="5">
        <v>0.398</v>
      </c>
      <c r="L16" s="5"/>
      <c r="M16" s="5">
        <v>3.27</v>
      </c>
      <c r="N16" s="5">
        <v>2.15</v>
      </c>
      <c r="O16" s="5"/>
      <c r="P16" s="12">
        <v>0.1021875</v>
      </c>
      <c r="R16" s="5">
        <v>1899</v>
      </c>
      <c r="S16" s="12">
        <v>0.05814468749999999</v>
      </c>
      <c r="T16" s="12">
        <v>0.05814468749999999</v>
      </c>
      <c r="U16" s="12">
        <v>0.068465625</v>
      </c>
      <c r="V16" s="12">
        <v>0.05436375</v>
      </c>
      <c r="W16" s="12">
        <v>0.046086562500000004</v>
      </c>
      <c r="X16" s="12">
        <v>0.032086875</v>
      </c>
      <c r="Y16" s="12">
        <v>0.020641875</v>
      </c>
      <c r="Z16" s="12">
        <v>0.041999062499999996</v>
      </c>
      <c r="AA16" s="12">
        <v>0.02493375</v>
      </c>
      <c r="AB16" s="12">
        <v>0.040670625</v>
      </c>
      <c r="AC16" s="12"/>
      <c r="AD16" s="12">
        <v>0.334153125</v>
      </c>
      <c r="AE16" s="12">
        <v>0.219703125</v>
      </c>
      <c r="AF16" s="15">
        <v>0.012852043269230768</v>
      </c>
      <c r="AG16" s="15">
        <v>0.008450120192307693</v>
      </c>
      <c r="AH16" s="12"/>
      <c r="AI16" s="12"/>
    </row>
    <row r="17" spans="1:35" ht="15.75">
      <c r="A17" s="5">
        <v>1900</v>
      </c>
      <c r="B17" s="5">
        <v>0.535</v>
      </c>
      <c r="C17" s="5">
        <v>0.54</v>
      </c>
      <c r="D17" s="5">
        <v>0.605</v>
      </c>
      <c r="E17" s="5">
        <v>0.628</v>
      </c>
      <c r="F17" s="5">
        <v>0.43</v>
      </c>
      <c r="G17" s="5">
        <v>0.295</v>
      </c>
      <c r="H17" s="5">
        <v>0.19</v>
      </c>
      <c r="I17" s="5">
        <v>0.325</v>
      </c>
      <c r="J17" s="5">
        <v>0.195</v>
      </c>
      <c r="K17" s="5">
        <v>0.365</v>
      </c>
      <c r="L17" s="5"/>
      <c r="M17" s="6">
        <v>2.7</v>
      </c>
      <c r="N17" s="5">
        <v>1.56</v>
      </c>
      <c r="O17" s="5"/>
      <c r="P17" s="12">
        <v>0.10095833333333333</v>
      </c>
      <c r="R17" s="5">
        <v>1900</v>
      </c>
      <c r="S17" s="12">
        <v>0.05401270833333333</v>
      </c>
      <c r="T17" s="12">
        <v>0.0545175</v>
      </c>
      <c r="U17" s="12">
        <v>0.06107979166666666</v>
      </c>
      <c r="V17" s="12">
        <v>0.06340183333333334</v>
      </c>
      <c r="W17" s="12">
        <v>0.04341208333333333</v>
      </c>
      <c r="X17" s="12">
        <v>0.02978270833333333</v>
      </c>
      <c r="Y17" s="12">
        <v>0.019182083333333332</v>
      </c>
      <c r="Z17" s="12">
        <v>0.032811458333333335</v>
      </c>
      <c r="AA17" s="12">
        <v>0.019686875</v>
      </c>
      <c r="AB17" s="12">
        <v>0.036849791666666666</v>
      </c>
      <c r="AC17" s="12"/>
      <c r="AD17" s="12">
        <v>0.2725875</v>
      </c>
      <c r="AE17" s="12">
        <v>0.157495</v>
      </c>
      <c r="AF17" s="15">
        <v>0.010484134615384614</v>
      </c>
      <c r="AG17" s="15">
        <v>0.0060574999999999995</v>
      </c>
      <c r="AH17" s="12"/>
      <c r="AI17" s="12"/>
    </row>
    <row r="18" spans="1:35" ht="15.75">
      <c r="A18" s="5">
        <v>1901</v>
      </c>
      <c r="B18" s="5">
        <v>0.593</v>
      </c>
      <c r="C18" s="5">
        <v>0.59</v>
      </c>
      <c r="D18" s="5">
        <v>0.67</v>
      </c>
      <c r="E18" s="5">
        <v>0.68</v>
      </c>
      <c r="F18" s="5">
        <v>0.473</v>
      </c>
      <c r="G18" s="5">
        <v>0.32</v>
      </c>
      <c r="H18" s="5">
        <v>0.2</v>
      </c>
      <c r="I18" s="5">
        <v>0.293</v>
      </c>
      <c r="J18" s="5">
        <v>0.193</v>
      </c>
      <c r="K18" s="5">
        <v>0.39</v>
      </c>
      <c r="L18" s="5"/>
      <c r="M18" s="5">
        <v>2.72</v>
      </c>
      <c r="N18" s="5">
        <v>1.67</v>
      </c>
      <c r="O18" s="5"/>
      <c r="P18" s="12">
        <v>0.10112499999999999</v>
      </c>
      <c r="R18" s="5">
        <v>1901</v>
      </c>
      <c r="S18" s="12">
        <v>0.059967124999999996</v>
      </c>
      <c r="T18" s="12">
        <v>0.059663749999999995</v>
      </c>
      <c r="U18" s="12">
        <v>0.06775375</v>
      </c>
      <c r="V18" s="12">
        <v>0.068765</v>
      </c>
      <c r="W18" s="12">
        <v>0.047832124999999996</v>
      </c>
      <c r="X18" s="12">
        <v>0.03236</v>
      </c>
      <c r="Y18" s="12">
        <v>0.020225</v>
      </c>
      <c r="Z18" s="12">
        <v>0.029629624999999996</v>
      </c>
      <c r="AA18" s="12">
        <v>0.019517125</v>
      </c>
      <c r="AB18" s="12">
        <v>0.03943875</v>
      </c>
      <c r="AC18" s="12"/>
      <c r="AD18" s="12">
        <v>0.27506</v>
      </c>
      <c r="AE18" s="12">
        <v>0.16887875</v>
      </c>
      <c r="AF18" s="15">
        <v>0.01057923076923077</v>
      </c>
      <c r="AG18" s="15">
        <v>0.006495336538461538</v>
      </c>
      <c r="AH18" s="12"/>
      <c r="AI18" s="12"/>
    </row>
    <row r="19" spans="1:35" ht="15.75">
      <c r="A19" s="5">
        <v>1902</v>
      </c>
      <c r="B19" s="5">
        <v>0.583</v>
      </c>
      <c r="C19" s="5">
        <v>0.593</v>
      </c>
      <c r="D19" s="5">
        <v>0.698</v>
      </c>
      <c r="E19" s="5">
        <v>0.725</v>
      </c>
      <c r="F19" s="5">
        <v>0.523</v>
      </c>
      <c r="G19" s="5">
        <v>0.323</v>
      </c>
      <c r="H19" s="5">
        <v>0.193</v>
      </c>
      <c r="I19" s="5">
        <v>0.325</v>
      </c>
      <c r="J19" s="5">
        <v>0.195</v>
      </c>
      <c r="K19" s="5">
        <v>0.39</v>
      </c>
      <c r="L19" s="5"/>
      <c r="M19" s="5">
        <v>2.81</v>
      </c>
      <c r="N19" s="5">
        <v>1.79</v>
      </c>
      <c r="O19" s="5"/>
      <c r="P19" s="12">
        <v>0.10195833333333333</v>
      </c>
      <c r="R19" s="5">
        <v>1902</v>
      </c>
      <c r="S19" s="12">
        <v>0.05944170833333333</v>
      </c>
      <c r="T19" s="12">
        <v>0.06046129166666666</v>
      </c>
      <c r="U19" s="12">
        <v>0.07116691666666666</v>
      </c>
      <c r="V19" s="12">
        <v>0.07391979166666666</v>
      </c>
      <c r="W19" s="12">
        <v>0.05332420833333333</v>
      </c>
      <c r="X19" s="12">
        <v>0.03293254166666667</v>
      </c>
      <c r="Y19" s="12">
        <v>0.019677958333333332</v>
      </c>
      <c r="Z19" s="12">
        <v>0.033136458333333334</v>
      </c>
      <c r="AA19" s="12">
        <v>0.019881875</v>
      </c>
      <c r="AB19" s="12">
        <v>0.03976375</v>
      </c>
      <c r="AC19" s="12"/>
      <c r="AD19" s="12">
        <v>0.28650291666666666</v>
      </c>
      <c r="AE19" s="12">
        <v>0.18250541666666667</v>
      </c>
      <c r="AF19" s="15">
        <v>0.01101934294871795</v>
      </c>
      <c r="AG19" s="15">
        <v>0.007019439102564103</v>
      </c>
      <c r="AH19" s="12"/>
      <c r="AI19" s="12"/>
    </row>
    <row r="20" spans="1:35" ht="15.75">
      <c r="A20" s="5">
        <v>1903</v>
      </c>
      <c r="B20" s="5">
        <v>0.588</v>
      </c>
      <c r="C20" s="5">
        <v>0.605</v>
      </c>
      <c r="D20" s="5">
        <v>0.683</v>
      </c>
      <c r="E20" s="5">
        <v>0.74</v>
      </c>
      <c r="F20" s="5">
        <v>0.533</v>
      </c>
      <c r="G20" s="5">
        <v>0.313</v>
      </c>
      <c r="H20" s="5">
        <v>0.19</v>
      </c>
      <c r="I20" s="5">
        <v>0.338</v>
      </c>
      <c r="J20" s="5">
        <v>0.19</v>
      </c>
      <c r="K20" s="6">
        <v>0.4</v>
      </c>
      <c r="L20" s="5"/>
      <c r="M20" s="5">
        <v>2.97</v>
      </c>
      <c r="N20" s="6">
        <v>1.7</v>
      </c>
      <c r="O20" s="6"/>
      <c r="P20" s="12">
        <v>0.10195833333333333</v>
      </c>
      <c r="R20" s="5">
        <v>1903</v>
      </c>
      <c r="S20" s="12">
        <v>0.0599515</v>
      </c>
      <c r="T20" s="12">
        <v>0.06168479166666666</v>
      </c>
      <c r="U20" s="12">
        <v>0.06963754166666668</v>
      </c>
      <c r="V20" s="12">
        <v>0.07544916666666666</v>
      </c>
      <c r="W20" s="12">
        <v>0.05434379166666667</v>
      </c>
      <c r="X20" s="12">
        <v>0.03191295833333333</v>
      </c>
      <c r="Y20" s="12">
        <v>0.019372083333333335</v>
      </c>
      <c r="Z20" s="12">
        <v>0.03446191666666667</v>
      </c>
      <c r="AA20" s="12">
        <v>0.019372083333333335</v>
      </c>
      <c r="AB20" s="12">
        <v>0.04078333333333334</v>
      </c>
      <c r="AC20" s="12"/>
      <c r="AD20" s="12">
        <v>0.30281625</v>
      </c>
      <c r="AE20" s="12">
        <v>0.17332916666666665</v>
      </c>
      <c r="AF20" s="15">
        <v>0.011646778846153847</v>
      </c>
      <c r="AG20" s="15">
        <v>0.00666650641025641</v>
      </c>
      <c r="AH20" s="12"/>
      <c r="AI20" s="12"/>
    </row>
    <row r="21" spans="1:35" ht="15.75">
      <c r="A21" s="5">
        <v>1904</v>
      </c>
      <c r="B21" s="6">
        <v>0.59</v>
      </c>
      <c r="C21" s="6">
        <v>0.6</v>
      </c>
      <c r="D21" s="6">
        <v>0.65</v>
      </c>
      <c r="E21" s="6">
        <v>0.71</v>
      </c>
      <c r="F21" s="6">
        <v>0.54</v>
      </c>
      <c r="G21" s="6">
        <v>0.33</v>
      </c>
      <c r="H21" s="6">
        <v>0.2</v>
      </c>
      <c r="I21" s="6">
        <v>0.35</v>
      </c>
      <c r="J21" s="6">
        <v>0.17</v>
      </c>
      <c r="K21" s="6">
        <v>0.4</v>
      </c>
      <c r="L21" s="6"/>
      <c r="M21" s="6">
        <v>3.02</v>
      </c>
      <c r="N21" s="6">
        <v>1.64</v>
      </c>
      <c r="O21" s="6"/>
      <c r="P21" s="12">
        <v>0.10078125</v>
      </c>
      <c r="R21" s="5">
        <v>1904</v>
      </c>
      <c r="S21" s="12">
        <v>0.0594609375</v>
      </c>
      <c r="T21" s="12">
        <v>0.06046875</v>
      </c>
      <c r="U21" s="12">
        <v>0.0655078125</v>
      </c>
      <c r="V21" s="12">
        <v>0.07155468749999999</v>
      </c>
      <c r="W21" s="12">
        <v>0.05442187500000001</v>
      </c>
      <c r="X21" s="12">
        <v>0.033257812500000004</v>
      </c>
      <c r="Y21" s="12">
        <v>0.02015625</v>
      </c>
      <c r="Z21" s="12">
        <v>0.0352734375</v>
      </c>
      <c r="AA21" s="12">
        <v>0.0171328125</v>
      </c>
      <c r="AB21" s="12">
        <v>0.0403125</v>
      </c>
      <c r="AC21" s="12"/>
      <c r="AD21" s="12">
        <v>0.304359375</v>
      </c>
      <c r="AE21" s="12">
        <v>0.16528125</v>
      </c>
      <c r="AF21" s="15">
        <v>0.011706129807692308</v>
      </c>
      <c r="AG21" s="15">
        <v>0.006356971153846153</v>
      </c>
      <c r="AH21" s="12"/>
      <c r="AI21" s="12"/>
    </row>
    <row r="22" spans="1:35" ht="15.75">
      <c r="A22" s="5">
        <v>1905</v>
      </c>
      <c r="B22" s="6">
        <v>0.6</v>
      </c>
      <c r="C22" s="6">
        <v>0.6</v>
      </c>
      <c r="D22" s="6">
        <v>0.66</v>
      </c>
      <c r="E22" s="6">
        <v>0.71</v>
      </c>
      <c r="F22" s="6">
        <v>0.54</v>
      </c>
      <c r="G22" s="6">
        <v>0.32</v>
      </c>
      <c r="H22" s="6">
        <v>0.2</v>
      </c>
      <c r="I22" s="6">
        <v>0.34</v>
      </c>
      <c r="J22" s="6">
        <v>0.18</v>
      </c>
      <c r="K22" s="6">
        <v>0.41</v>
      </c>
      <c r="L22" s="6"/>
      <c r="M22" s="6">
        <v>3.22</v>
      </c>
      <c r="N22" s="6">
        <v>1.79</v>
      </c>
      <c r="O22" s="6"/>
      <c r="P22" s="12">
        <v>0.10183333333333333</v>
      </c>
      <c r="R22" s="5">
        <v>1905</v>
      </c>
      <c r="S22" s="12">
        <v>0.061099999999999995</v>
      </c>
      <c r="T22" s="12">
        <v>0.061099999999999995</v>
      </c>
      <c r="U22" s="12">
        <v>0.06721</v>
      </c>
      <c r="V22" s="12">
        <v>0.07230166666666667</v>
      </c>
      <c r="W22" s="12">
        <v>0.054990000000000004</v>
      </c>
      <c r="X22" s="12">
        <v>0.03258666666666667</v>
      </c>
      <c r="Y22" s="12">
        <v>0.02036666666666667</v>
      </c>
      <c r="Z22" s="12">
        <v>0.03462333333333333</v>
      </c>
      <c r="AA22" s="12">
        <v>0.01833</v>
      </c>
      <c r="AB22" s="12">
        <v>0.041751666666666666</v>
      </c>
      <c r="AC22" s="12"/>
      <c r="AD22" s="12">
        <v>0.3279033333333333</v>
      </c>
      <c r="AE22" s="12">
        <v>0.18228166666666668</v>
      </c>
      <c r="AF22" s="15">
        <v>0.012611666666666667</v>
      </c>
      <c r="AG22" s="15">
        <v>0.007010833333333333</v>
      </c>
      <c r="AH22" s="12"/>
      <c r="AI22" s="12"/>
    </row>
    <row r="23" spans="1:35" ht="15.75">
      <c r="A23" s="5">
        <v>1906</v>
      </c>
      <c r="B23" s="6">
        <v>0.65</v>
      </c>
      <c r="C23" s="6">
        <v>0.65</v>
      </c>
      <c r="D23" s="6">
        <v>0.73</v>
      </c>
      <c r="E23" s="6">
        <v>0.82</v>
      </c>
      <c r="F23" s="6">
        <v>0.54</v>
      </c>
      <c r="G23" s="6">
        <v>0.34</v>
      </c>
      <c r="H23" s="6">
        <v>0.21</v>
      </c>
      <c r="I23" s="6">
        <v>0.42</v>
      </c>
      <c r="J23" s="6">
        <v>0.21</v>
      </c>
      <c r="K23" s="6">
        <v>0.42</v>
      </c>
      <c r="L23" s="6"/>
      <c r="M23" s="6">
        <v>3.3</v>
      </c>
      <c r="N23" s="6">
        <v>2.02</v>
      </c>
      <c r="O23" s="6"/>
      <c r="P23" s="12">
        <v>0.1015625</v>
      </c>
      <c r="R23" s="5">
        <v>1906</v>
      </c>
      <c r="S23" s="12">
        <v>0.066015625</v>
      </c>
      <c r="T23" s="12">
        <v>0.066015625</v>
      </c>
      <c r="U23" s="12">
        <v>0.074140625</v>
      </c>
      <c r="V23" s="12">
        <v>0.08328125</v>
      </c>
      <c r="W23" s="12">
        <v>0.05484375</v>
      </c>
      <c r="X23" s="12">
        <v>0.03453125</v>
      </c>
      <c r="Y23" s="12">
        <v>0.021328125</v>
      </c>
      <c r="Z23" s="12">
        <v>0.04265625</v>
      </c>
      <c r="AA23" s="12">
        <v>0.021328125</v>
      </c>
      <c r="AB23" s="12">
        <v>0.04265625</v>
      </c>
      <c r="AC23" s="12"/>
      <c r="AD23" s="12">
        <v>0.33515625</v>
      </c>
      <c r="AE23" s="12">
        <v>0.20515625</v>
      </c>
      <c r="AF23" s="15">
        <v>0.012890625</v>
      </c>
      <c r="AG23" s="15">
        <v>0.007890625</v>
      </c>
      <c r="AH23" s="12"/>
      <c r="AI23" s="12"/>
    </row>
    <row r="24" spans="1:35" ht="15.75">
      <c r="A24" s="5">
        <v>1907</v>
      </c>
      <c r="B24" s="6">
        <v>0.75</v>
      </c>
      <c r="C24" s="6">
        <v>0.76</v>
      </c>
      <c r="D24" s="6">
        <v>0.87</v>
      </c>
      <c r="E24" s="6">
        <v>0.96</v>
      </c>
      <c r="F24" s="6">
        <v>0.58</v>
      </c>
      <c r="G24" s="6">
        <v>0.36</v>
      </c>
      <c r="H24" s="6">
        <v>0.22</v>
      </c>
      <c r="I24" s="6">
        <v>0.42</v>
      </c>
      <c r="J24" s="6">
        <v>0.24</v>
      </c>
      <c r="K24" s="6">
        <v>0.49</v>
      </c>
      <c r="L24" s="6"/>
      <c r="M24" s="6">
        <v>3.85</v>
      </c>
      <c r="N24" s="6">
        <v>2.43</v>
      </c>
      <c r="O24" s="6"/>
      <c r="P24" s="12">
        <v>0.10166666666666666</v>
      </c>
      <c r="R24" s="5">
        <v>1907</v>
      </c>
      <c r="S24" s="12">
        <v>0.07625</v>
      </c>
      <c r="T24" s="12">
        <v>0.07726666666666666</v>
      </c>
      <c r="U24" s="12">
        <v>0.08844999999999999</v>
      </c>
      <c r="V24" s="12">
        <v>0.09759999999999998</v>
      </c>
      <c r="W24" s="12">
        <v>0.05896666666666665</v>
      </c>
      <c r="X24" s="12">
        <v>0.036599999999999994</v>
      </c>
      <c r="Y24" s="12">
        <v>0.022366666666666663</v>
      </c>
      <c r="Z24" s="12">
        <v>0.042699999999999995</v>
      </c>
      <c r="AA24" s="12">
        <v>0.024399999999999995</v>
      </c>
      <c r="AB24" s="12">
        <v>0.04981666666666666</v>
      </c>
      <c r="AC24" s="12"/>
      <c r="AD24" s="12">
        <v>0.39141666666666663</v>
      </c>
      <c r="AE24" s="12">
        <v>0.24705</v>
      </c>
      <c r="AF24" s="15">
        <v>0.015054487179487179</v>
      </c>
      <c r="AG24" s="15">
        <v>0.009501923076923076</v>
      </c>
      <c r="AH24" s="12"/>
      <c r="AI24" s="12"/>
    </row>
    <row r="25" spans="1:35" ht="15.75">
      <c r="A25" s="5">
        <v>1908</v>
      </c>
      <c r="B25" s="6">
        <v>0.81</v>
      </c>
      <c r="C25" s="6">
        <v>0.84</v>
      </c>
      <c r="D25" s="6">
        <v>0.96</v>
      </c>
      <c r="E25" s="6">
        <v>1.06</v>
      </c>
      <c r="F25" s="6">
        <v>0.58</v>
      </c>
      <c r="G25" s="6">
        <v>0.39</v>
      </c>
      <c r="H25" s="6">
        <v>0.23</v>
      </c>
      <c r="I25" s="6">
        <v>0.44</v>
      </c>
      <c r="J25" s="6">
        <v>0.24</v>
      </c>
      <c r="K25" s="6">
        <v>0.53</v>
      </c>
      <c r="L25" s="6"/>
      <c r="M25" s="6">
        <v>4.04</v>
      </c>
      <c r="N25" s="6">
        <v>2.83</v>
      </c>
      <c r="O25" s="6"/>
      <c r="P25" s="12">
        <v>0.10166666666666666</v>
      </c>
      <c r="R25" s="5">
        <v>1908</v>
      </c>
      <c r="S25" s="12">
        <v>0.08234999999999999</v>
      </c>
      <c r="T25" s="12">
        <v>0.08539999999999999</v>
      </c>
      <c r="U25" s="12">
        <v>0.09759999999999998</v>
      </c>
      <c r="V25" s="12">
        <v>0.10776666666666666</v>
      </c>
      <c r="W25" s="12">
        <v>0.05896666666666665</v>
      </c>
      <c r="X25" s="12">
        <v>0.03965</v>
      </c>
      <c r="Y25" s="12">
        <v>0.023383333333333332</v>
      </c>
      <c r="Z25" s="12">
        <v>0.044733333333333326</v>
      </c>
      <c r="AA25" s="12">
        <v>0.024399999999999995</v>
      </c>
      <c r="AB25" s="12">
        <v>0.05388333333333333</v>
      </c>
      <c r="AC25" s="12"/>
      <c r="AD25" s="12">
        <v>0.4107333333333333</v>
      </c>
      <c r="AE25" s="12">
        <v>0.2877166666666666</v>
      </c>
      <c r="AF25" s="15">
        <v>0.015797435897435895</v>
      </c>
      <c r="AG25" s="15">
        <v>0.011066025641025639</v>
      </c>
      <c r="AH25" s="12"/>
      <c r="AI25" s="12"/>
    </row>
    <row r="26" spans="1:35" ht="15.75">
      <c r="A26" s="5">
        <v>1909</v>
      </c>
      <c r="B26" s="6">
        <v>0.8</v>
      </c>
      <c r="C26" s="6">
        <v>0.82</v>
      </c>
      <c r="D26" s="6">
        <v>0.93</v>
      </c>
      <c r="E26" s="6">
        <v>1.01</v>
      </c>
      <c r="F26" s="6">
        <v>0.57</v>
      </c>
      <c r="G26" s="6">
        <v>0.38</v>
      </c>
      <c r="H26" s="6">
        <v>0.23</v>
      </c>
      <c r="I26" s="6">
        <v>0.44</v>
      </c>
      <c r="J26" s="6">
        <v>0.26</v>
      </c>
      <c r="K26" s="6">
        <v>0.52</v>
      </c>
      <c r="L26" s="6"/>
      <c r="M26" s="6">
        <v>4.36</v>
      </c>
      <c r="N26" s="6">
        <v>2.95</v>
      </c>
      <c r="O26" s="6"/>
      <c r="P26" s="12">
        <v>0.10183333333333333</v>
      </c>
      <c r="R26" s="5">
        <v>1909</v>
      </c>
      <c r="S26" s="12">
        <v>0.08146666666666667</v>
      </c>
      <c r="T26" s="12">
        <v>0.08350333333333333</v>
      </c>
      <c r="U26" s="12">
        <v>0.094705</v>
      </c>
      <c r="V26" s="12">
        <v>0.10285166666666666</v>
      </c>
      <c r="W26" s="12">
        <v>0.05804499999999999</v>
      </c>
      <c r="X26" s="12">
        <v>0.038696666666666664</v>
      </c>
      <c r="Y26" s="12">
        <v>0.023421666666666667</v>
      </c>
      <c r="Z26" s="12">
        <v>0.04480666666666667</v>
      </c>
      <c r="AA26" s="12">
        <v>0.026476666666666666</v>
      </c>
      <c r="AB26" s="12">
        <v>0.05295333333333333</v>
      </c>
      <c r="AC26" s="12"/>
      <c r="AD26" s="12">
        <v>0.44399333333333335</v>
      </c>
      <c r="AE26" s="12">
        <v>0.30040833333333333</v>
      </c>
      <c r="AF26" s="15">
        <v>0.017076666666666667</v>
      </c>
      <c r="AG26" s="15">
        <v>0.011554166666666667</v>
      </c>
      <c r="AH26" s="12"/>
      <c r="AI26" s="12"/>
    </row>
    <row r="27" spans="1:35" ht="15.75">
      <c r="A27" s="5">
        <v>1910</v>
      </c>
      <c r="B27" s="6">
        <v>0.8</v>
      </c>
      <c r="C27" s="6">
        <v>0.83</v>
      </c>
      <c r="D27" s="6">
        <v>0.93</v>
      </c>
      <c r="E27" s="6">
        <v>1.04</v>
      </c>
      <c r="F27" s="6">
        <v>0.61</v>
      </c>
      <c r="G27" s="6">
        <v>0.39</v>
      </c>
      <c r="H27" s="6">
        <v>0.24</v>
      </c>
      <c r="I27" s="6">
        <v>0.49</v>
      </c>
      <c r="J27" s="6">
        <v>0.27</v>
      </c>
      <c r="K27" s="6">
        <v>0.53</v>
      </c>
      <c r="L27" s="6"/>
      <c r="M27" s="6">
        <v>4.56</v>
      </c>
      <c r="N27" s="6">
        <v>2.96</v>
      </c>
      <c r="O27" s="6"/>
      <c r="P27" s="12">
        <v>0.10133333333333334</v>
      </c>
      <c r="R27" s="5">
        <v>1910</v>
      </c>
      <c r="S27" s="12">
        <v>0.08106666666666668</v>
      </c>
      <c r="T27" s="12">
        <v>0.08410666666666668</v>
      </c>
      <c r="U27" s="12">
        <v>0.09424000000000002</v>
      </c>
      <c r="V27" s="12">
        <v>0.10538666666666668</v>
      </c>
      <c r="W27" s="12">
        <v>0.06181333333333334</v>
      </c>
      <c r="X27" s="12">
        <v>0.039520000000000007</v>
      </c>
      <c r="Y27" s="12">
        <v>0.02432</v>
      </c>
      <c r="Z27" s="12">
        <v>0.04965333333333334</v>
      </c>
      <c r="AA27" s="12">
        <v>0.027360000000000006</v>
      </c>
      <c r="AB27" s="12">
        <v>0.05370666666666667</v>
      </c>
      <c r="AC27" s="12"/>
      <c r="AD27" s="12">
        <v>0.46208</v>
      </c>
      <c r="AE27" s="12">
        <v>0.2999466666666667</v>
      </c>
      <c r="AF27" s="15">
        <v>0.01777230769230769</v>
      </c>
      <c r="AG27" s="15">
        <v>0.011536410256410258</v>
      </c>
      <c r="AH27" s="12"/>
      <c r="AI27" s="12"/>
    </row>
    <row r="28" spans="1:35" ht="15.75">
      <c r="A28" s="5">
        <v>1911</v>
      </c>
      <c r="B28" s="6">
        <v>0.83</v>
      </c>
      <c r="C28" s="6">
        <v>0.86</v>
      </c>
      <c r="D28" s="6">
        <v>0.94</v>
      </c>
      <c r="E28" s="6">
        <v>1.06</v>
      </c>
      <c r="F28" s="6">
        <v>0.62</v>
      </c>
      <c r="G28" s="6">
        <v>0.42</v>
      </c>
      <c r="H28" s="6">
        <v>0.25</v>
      </c>
      <c r="I28" s="6">
        <v>0.43</v>
      </c>
      <c r="J28" s="6">
        <v>0.25</v>
      </c>
      <c r="K28" s="6">
        <v>0.56</v>
      </c>
      <c r="L28" s="6"/>
      <c r="M28" s="6">
        <v>4.65</v>
      </c>
      <c r="N28" s="6">
        <v>3.12</v>
      </c>
      <c r="O28" s="6"/>
      <c r="P28" s="12">
        <v>0.10166666666666666</v>
      </c>
      <c r="R28" s="5">
        <v>1911</v>
      </c>
      <c r="S28" s="12">
        <v>0.08438333333333332</v>
      </c>
      <c r="T28" s="12">
        <v>0.08743333333333332</v>
      </c>
      <c r="U28" s="12">
        <v>0.09556666666666665</v>
      </c>
      <c r="V28" s="12">
        <v>0.10776666666666666</v>
      </c>
      <c r="W28" s="12">
        <v>0.06303333333333333</v>
      </c>
      <c r="X28" s="12">
        <v>0.042699999999999995</v>
      </c>
      <c r="Y28" s="12">
        <v>0.025416666666666664</v>
      </c>
      <c r="Z28" s="12">
        <v>0.04371666666666666</v>
      </c>
      <c r="AA28" s="12">
        <v>0.025416666666666664</v>
      </c>
      <c r="AB28" s="12">
        <v>0.056933333333333336</v>
      </c>
      <c r="AC28" s="12"/>
      <c r="AD28" s="12">
        <v>0.47275</v>
      </c>
      <c r="AE28" s="12">
        <v>0.3172</v>
      </c>
      <c r="AF28" s="15">
        <v>0.01818269230769231</v>
      </c>
      <c r="AG28" s="15">
        <v>0.012199999999999999</v>
      </c>
      <c r="AH28" s="12"/>
      <c r="AI28" s="12"/>
    </row>
    <row r="29" spans="1:35" ht="15.75">
      <c r="A29" s="5">
        <v>1912</v>
      </c>
      <c r="B29" s="6">
        <v>0.87</v>
      </c>
      <c r="C29" s="6">
        <v>0.89</v>
      </c>
      <c r="D29" s="6">
        <v>1</v>
      </c>
      <c r="E29" s="6">
        <v>1.06</v>
      </c>
      <c r="F29" s="6">
        <v>0.64</v>
      </c>
      <c r="G29" s="6">
        <v>0.44</v>
      </c>
      <c r="H29" s="6">
        <v>0.27</v>
      </c>
      <c r="I29" s="6">
        <v>0.43</v>
      </c>
      <c r="J29" s="6">
        <v>0.27</v>
      </c>
      <c r="K29" s="6">
        <v>0.58</v>
      </c>
      <c r="L29" s="6"/>
      <c r="M29" s="6">
        <v>4.73</v>
      </c>
      <c r="N29" s="6">
        <v>3.06</v>
      </c>
      <c r="O29" s="6"/>
      <c r="P29" s="12">
        <v>0.10183333333333333</v>
      </c>
      <c r="R29" s="5">
        <v>1912</v>
      </c>
      <c r="S29" s="12">
        <v>0.088595</v>
      </c>
      <c r="T29" s="12">
        <v>0.09063166666666667</v>
      </c>
      <c r="U29" s="12">
        <v>0.10183333333333333</v>
      </c>
      <c r="V29" s="12">
        <v>0.10794333333333334</v>
      </c>
      <c r="W29" s="12">
        <v>0.06517333333333333</v>
      </c>
      <c r="X29" s="12">
        <v>0.04480666666666667</v>
      </c>
      <c r="Y29" s="12">
        <v>0.027495000000000002</v>
      </c>
      <c r="Z29" s="12">
        <v>0.04378833333333333</v>
      </c>
      <c r="AA29" s="12">
        <v>0.027495000000000002</v>
      </c>
      <c r="AB29" s="12">
        <v>0.05906333333333333</v>
      </c>
      <c r="AC29" s="12"/>
      <c r="AD29" s="12">
        <v>0.4816716666666667</v>
      </c>
      <c r="AE29" s="12">
        <v>0.31161</v>
      </c>
      <c r="AF29" s="15">
        <v>0.018525833333333335</v>
      </c>
      <c r="AG29" s="15">
        <v>0.011984999999999999</v>
      </c>
      <c r="AH29" s="12"/>
      <c r="AI29" s="12"/>
    </row>
    <row r="30" spans="1:35" ht="15.75">
      <c r="A30" s="5">
        <v>1913</v>
      </c>
      <c r="B30" s="6">
        <v>0.88</v>
      </c>
      <c r="C30" s="6">
        <v>0.93</v>
      </c>
      <c r="D30" s="6">
        <v>1.01</v>
      </c>
      <c r="E30" s="6">
        <v>1.09</v>
      </c>
      <c r="F30" s="6">
        <v>0.66</v>
      </c>
      <c r="G30" s="6">
        <v>0.46</v>
      </c>
      <c r="H30" s="6">
        <v>0.29</v>
      </c>
      <c r="I30" s="6">
        <v>0.45</v>
      </c>
      <c r="J30" s="6">
        <v>0.28</v>
      </c>
      <c r="K30" s="6">
        <v>0.59</v>
      </c>
      <c r="L30" s="6"/>
      <c r="M30" s="6">
        <v>4.68</v>
      </c>
      <c r="N30" s="6">
        <v>2.99</v>
      </c>
      <c r="O30" s="6"/>
      <c r="P30" s="12">
        <v>0.10183333333333333</v>
      </c>
      <c r="R30" s="5">
        <v>1913</v>
      </c>
      <c r="S30" s="12">
        <v>0.08961333333333334</v>
      </c>
      <c r="T30" s="12">
        <v>0.094705</v>
      </c>
      <c r="U30" s="12">
        <v>0.10285166666666666</v>
      </c>
      <c r="V30" s="12">
        <v>0.11099833333333334</v>
      </c>
      <c r="W30" s="12">
        <v>0.06721</v>
      </c>
      <c r="X30" s="12">
        <v>0.046843333333333334</v>
      </c>
      <c r="Y30" s="12">
        <v>0.029531666666666664</v>
      </c>
      <c r="Z30" s="12">
        <v>0.045825</v>
      </c>
      <c r="AA30" s="12">
        <v>0.028513333333333335</v>
      </c>
      <c r="AB30" s="12">
        <v>0.060081666666666665</v>
      </c>
      <c r="AC30" s="12"/>
      <c r="AD30" s="12">
        <v>0.47657999999999995</v>
      </c>
      <c r="AE30" s="12">
        <v>0.3044816666666667</v>
      </c>
      <c r="AF30" s="15">
        <v>0.01833</v>
      </c>
      <c r="AG30" s="15">
        <v>0.011710833333333335</v>
      </c>
      <c r="AH30" s="12"/>
      <c r="AI30" s="12"/>
    </row>
    <row r="31" spans="1:35" ht="15.75">
      <c r="A31" s="5">
        <v>1914</v>
      </c>
      <c r="B31" s="6">
        <v>0.86</v>
      </c>
      <c r="C31" s="6">
        <v>0.89</v>
      </c>
      <c r="D31" s="6">
        <v>1.01</v>
      </c>
      <c r="E31" s="6">
        <v>1.05</v>
      </c>
      <c r="F31" s="6">
        <v>0.7</v>
      </c>
      <c r="G31" s="6">
        <v>0.47</v>
      </c>
      <c r="H31" s="6">
        <v>0.3</v>
      </c>
      <c r="I31" s="6">
        <v>0.46</v>
      </c>
      <c r="J31" s="6">
        <v>0.29</v>
      </c>
      <c r="K31" s="6">
        <v>0.56</v>
      </c>
      <c r="L31" s="6"/>
      <c r="M31" s="6">
        <v>4.6</v>
      </c>
      <c r="N31" s="6">
        <v>2.95</v>
      </c>
      <c r="O31" s="6"/>
      <c r="P31" s="12">
        <v>0.10104166666666667</v>
      </c>
      <c r="R31" s="5">
        <v>1914</v>
      </c>
      <c r="S31" s="12">
        <v>0.08689583333333334</v>
      </c>
      <c r="T31" s="12">
        <v>0.08992708333333334</v>
      </c>
      <c r="U31" s="12">
        <v>0.10205208333333333</v>
      </c>
      <c r="V31" s="12">
        <v>0.10609375</v>
      </c>
      <c r="W31" s="12">
        <v>0.07072916666666666</v>
      </c>
      <c r="X31" s="12">
        <v>0.04748958333333333</v>
      </c>
      <c r="Y31" s="12">
        <v>0.0303125</v>
      </c>
      <c r="Z31" s="12">
        <v>0.04647916666666667</v>
      </c>
      <c r="AA31" s="12">
        <v>0.029302083333333333</v>
      </c>
      <c r="AB31" s="12">
        <v>0.05658333333333334</v>
      </c>
      <c r="AC31" s="12"/>
      <c r="AD31" s="12">
        <v>0.46479166666666666</v>
      </c>
      <c r="AE31" s="12">
        <v>0.2980729166666667</v>
      </c>
      <c r="AF31" s="15">
        <v>0.017876602564102565</v>
      </c>
      <c r="AG31" s="15">
        <v>0.01146434294871795</v>
      </c>
      <c r="AH31" s="12"/>
      <c r="AI31" s="12"/>
    </row>
    <row r="32" spans="2:35" ht="15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AH32" s="12"/>
      <c r="AI32" s="12"/>
    </row>
    <row r="33" spans="1:35" s="5" customFormat="1" ht="15.75">
      <c r="A33" s="5">
        <v>1920</v>
      </c>
      <c r="B33" s="6">
        <v>2.73</v>
      </c>
      <c r="C33" s="6">
        <v>2.84</v>
      </c>
      <c r="D33" s="6">
        <v>3.3</v>
      </c>
      <c r="E33" s="6">
        <v>3.27</v>
      </c>
      <c r="F33" s="6"/>
      <c r="G33" s="6"/>
      <c r="H33" s="6"/>
      <c r="I33" s="6"/>
      <c r="J33" s="6"/>
      <c r="K33" s="6">
        <v>2.04</v>
      </c>
      <c r="L33" s="6">
        <v>1.03</v>
      </c>
      <c r="M33" s="6">
        <v>19.67</v>
      </c>
      <c r="N33" s="6">
        <v>14.5</v>
      </c>
      <c r="O33" s="6"/>
      <c r="P33" s="12">
        <v>0.13125</v>
      </c>
      <c r="R33" s="5">
        <v>1920</v>
      </c>
      <c r="S33" s="12">
        <v>0.35831250000000003</v>
      </c>
      <c r="T33" s="12">
        <v>0.37274999999999997</v>
      </c>
      <c r="U33" s="12">
        <v>0.433125</v>
      </c>
      <c r="V33" s="12">
        <v>0.4291875</v>
      </c>
      <c r="W33" s="2"/>
      <c r="X33" s="2"/>
      <c r="Y33" s="2"/>
      <c r="Z33" s="2"/>
      <c r="AA33" s="2"/>
      <c r="AB33" s="12">
        <v>0.26775000000000004</v>
      </c>
      <c r="AC33" s="12">
        <v>0.13518750000000002</v>
      </c>
      <c r="AD33" s="12">
        <v>2.5816875</v>
      </c>
      <c r="AE33" s="12">
        <v>1.903125</v>
      </c>
      <c r="AF33" s="15">
        <v>0.09929567307692308</v>
      </c>
      <c r="AG33" s="15">
        <v>0.07319711538461539</v>
      </c>
      <c r="AH33" s="12"/>
      <c r="AI33" s="12"/>
    </row>
    <row r="34" spans="1:36" s="5" customFormat="1" ht="15.75">
      <c r="A34" s="5">
        <v>1921</v>
      </c>
      <c r="B34" s="6">
        <v>2.65</v>
      </c>
      <c r="C34" s="6">
        <v>2.79</v>
      </c>
      <c r="D34" s="6">
        <v>3.19</v>
      </c>
      <c r="E34" s="6">
        <v>3.16</v>
      </c>
      <c r="F34" s="6"/>
      <c r="G34" s="6"/>
      <c r="H34" s="6"/>
      <c r="I34" s="6"/>
      <c r="J34" s="6"/>
      <c r="K34" s="6">
        <v>1.99</v>
      </c>
      <c r="L34" s="6">
        <v>1</v>
      </c>
      <c r="M34" s="6">
        <v>20.17</v>
      </c>
      <c r="N34" s="6">
        <v>15.86</v>
      </c>
      <c r="O34" s="6"/>
      <c r="P34" s="12">
        <v>0.12447916666666667</v>
      </c>
      <c r="R34" s="5">
        <v>1921</v>
      </c>
      <c r="S34" s="12">
        <v>0.32986979166666663</v>
      </c>
      <c r="T34" s="12">
        <v>0.347296875</v>
      </c>
      <c r="U34" s="12">
        <v>0.3970885416666667</v>
      </c>
      <c r="V34" s="12">
        <v>0.39335416666666667</v>
      </c>
      <c r="W34" s="2"/>
      <c r="X34" s="2"/>
      <c r="Y34" s="2"/>
      <c r="Z34" s="2"/>
      <c r="AA34" s="2"/>
      <c r="AB34" s="12">
        <v>0.24771354166666668</v>
      </c>
      <c r="AC34" s="12">
        <v>0.12447916666666667</v>
      </c>
      <c r="AD34" s="12">
        <v>2.5107447916666668</v>
      </c>
      <c r="AE34" s="12">
        <v>1.9742395833333333</v>
      </c>
      <c r="AF34" s="15">
        <v>0.09656710737179487</v>
      </c>
      <c r="AG34" s="15">
        <v>0.07593229166666667</v>
      </c>
      <c r="AH34" s="12"/>
      <c r="AI34" s="12"/>
      <c r="AJ34" s="2"/>
    </row>
    <row r="35" spans="1:36" s="5" customFormat="1" ht="15.75">
      <c r="A35" s="5">
        <v>1922</v>
      </c>
      <c r="B35" s="6">
        <v>2.91</v>
      </c>
      <c r="C35" s="6">
        <v>3.11</v>
      </c>
      <c r="D35" s="6">
        <v>3.45</v>
      </c>
      <c r="E35" s="6">
        <v>3.35</v>
      </c>
      <c r="F35" s="6"/>
      <c r="G35" s="6"/>
      <c r="H35" s="6"/>
      <c r="I35" s="6"/>
      <c r="J35" s="6"/>
      <c r="K35" s="6">
        <v>2.18</v>
      </c>
      <c r="L35" s="6">
        <v>1.18</v>
      </c>
      <c r="M35" s="6">
        <v>20.33</v>
      </c>
      <c r="N35" s="6">
        <v>17.4</v>
      </c>
      <c r="O35" s="6"/>
      <c r="P35" s="12">
        <v>0.10729166666666667</v>
      </c>
      <c r="R35" s="5">
        <v>1922</v>
      </c>
      <c r="S35" s="12">
        <v>0.31221875000000004</v>
      </c>
      <c r="T35" s="12">
        <v>0.33367708333333335</v>
      </c>
      <c r="U35" s="12">
        <v>0.37015625</v>
      </c>
      <c r="V35" s="12">
        <v>0.35942708333333334</v>
      </c>
      <c r="W35" s="2"/>
      <c r="X35" s="2"/>
      <c r="Y35" s="2"/>
      <c r="Z35" s="2"/>
      <c r="AA35" s="2"/>
      <c r="AB35" s="12">
        <v>0.23389583333333336</v>
      </c>
      <c r="AC35" s="12">
        <v>0.12660416666666666</v>
      </c>
      <c r="AD35" s="12">
        <v>2.1812395833333333</v>
      </c>
      <c r="AE35" s="12">
        <v>1.866875</v>
      </c>
      <c r="AF35" s="15">
        <v>0.08389383012820513</v>
      </c>
      <c r="AG35" s="15">
        <v>0.07180288461538462</v>
      </c>
      <c r="AH35" s="12"/>
      <c r="AI35" s="12"/>
      <c r="AJ35" s="2"/>
    </row>
    <row r="36" spans="1:36" s="5" customFormat="1" ht="15.75">
      <c r="A36" s="5">
        <v>1923</v>
      </c>
      <c r="B36" s="6">
        <v>2.99</v>
      </c>
      <c r="C36" s="6">
        <v>3.15</v>
      </c>
      <c r="D36" s="6">
        <v>3.54</v>
      </c>
      <c r="E36" s="6">
        <v>3.38</v>
      </c>
      <c r="F36" s="6"/>
      <c r="G36" s="6"/>
      <c r="H36" s="6"/>
      <c r="I36" s="6"/>
      <c r="J36" s="6"/>
      <c r="K36" s="6">
        <v>2.17</v>
      </c>
      <c r="L36" s="6">
        <v>1.17</v>
      </c>
      <c r="M36" s="6">
        <v>21.01</v>
      </c>
      <c r="N36" s="6">
        <v>18.44</v>
      </c>
      <c r="O36" s="6"/>
      <c r="P36" s="12">
        <v>0.10652083333333333</v>
      </c>
      <c r="R36" s="5">
        <v>1923</v>
      </c>
      <c r="S36" s="12">
        <v>0.3184972916666667</v>
      </c>
      <c r="T36" s="12">
        <v>0.335540625</v>
      </c>
      <c r="U36" s="12">
        <v>0.37708375</v>
      </c>
      <c r="V36" s="12">
        <v>0.36004041666666664</v>
      </c>
      <c r="W36" s="2"/>
      <c r="X36" s="2"/>
      <c r="Y36" s="2"/>
      <c r="Z36" s="2"/>
      <c r="AA36" s="2"/>
      <c r="AB36" s="12">
        <v>0.23115020833333333</v>
      </c>
      <c r="AC36" s="12">
        <v>0.12462937499999999</v>
      </c>
      <c r="AD36" s="12">
        <v>2.2380027083333336</v>
      </c>
      <c r="AE36" s="12">
        <v>1.9642441666666668</v>
      </c>
      <c r="AF36" s="15">
        <v>0.08607702724358976</v>
      </c>
      <c r="AG36" s="15">
        <v>0.07554785256410257</v>
      </c>
      <c r="AH36" s="12"/>
      <c r="AI36" s="12"/>
      <c r="AJ36" s="2"/>
    </row>
    <row r="37" spans="1:36" s="5" customFormat="1" ht="15.75">
      <c r="A37" s="5">
        <v>1924</v>
      </c>
      <c r="B37" s="6">
        <v>3.09</v>
      </c>
      <c r="C37" s="6">
        <v>3.32</v>
      </c>
      <c r="D37" s="6">
        <v>3.55</v>
      </c>
      <c r="E37" s="6">
        <v>3.45</v>
      </c>
      <c r="F37" s="6"/>
      <c r="G37" s="6"/>
      <c r="H37" s="6"/>
      <c r="I37" s="6"/>
      <c r="J37" s="6"/>
      <c r="K37" s="6">
        <v>2.16</v>
      </c>
      <c r="L37" s="6">
        <v>1.16</v>
      </c>
      <c r="M37" s="6">
        <v>21.27</v>
      </c>
      <c r="N37" s="6">
        <v>18.82</v>
      </c>
      <c r="O37" s="6"/>
      <c r="P37" s="12">
        <v>0.09512499999999999</v>
      </c>
      <c r="R37" s="5">
        <v>1924</v>
      </c>
      <c r="S37" s="12">
        <v>0.29393624999999995</v>
      </c>
      <c r="T37" s="12">
        <v>0.31581499999999996</v>
      </c>
      <c r="U37" s="12">
        <v>0.33769374999999996</v>
      </c>
      <c r="V37" s="12">
        <v>0.32818125</v>
      </c>
      <c r="W37" s="2"/>
      <c r="X37" s="2"/>
      <c r="Y37" s="2"/>
      <c r="Z37" s="2"/>
      <c r="AA37" s="2"/>
      <c r="AB37" s="12">
        <v>0.20546999999999999</v>
      </c>
      <c r="AC37" s="12">
        <v>0.11034499999999997</v>
      </c>
      <c r="AD37" s="12">
        <v>2.0233087499999995</v>
      </c>
      <c r="AE37" s="12">
        <v>1.7902524999999998</v>
      </c>
      <c r="AF37" s="15">
        <v>0.0778195673076923</v>
      </c>
      <c r="AG37" s="15">
        <v>0.06885586538461538</v>
      </c>
      <c r="AH37" s="12"/>
      <c r="AI37" s="12"/>
      <c r="AJ37" s="2"/>
    </row>
    <row r="38" spans="1:36" s="5" customFormat="1" ht="15.75">
      <c r="A38" s="5">
        <v>1925</v>
      </c>
      <c r="B38" s="6">
        <v>3</v>
      </c>
      <c r="C38" s="6">
        <v>3.26</v>
      </c>
      <c r="D38" s="6">
        <v>3.46</v>
      </c>
      <c r="E38" s="6">
        <v>3.33</v>
      </c>
      <c r="F38" s="6"/>
      <c r="G38" s="6"/>
      <c r="H38" s="6"/>
      <c r="I38" s="6"/>
      <c r="J38" s="6"/>
      <c r="K38" s="6">
        <v>2.13</v>
      </c>
      <c r="L38" s="6">
        <v>1.14</v>
      </c>
      <c r="M38" s="6">
        <v>21.91</v>
      </c>
      <c r="N38" s="6">
        <v>19.11</v>
      </c>
      <c r="O38" s="6"/>
      <c r="P38" s="12">
        <v>0.084375</v>
      </c>
      <c r="R38" s="5">
        <v>1925</v>
      </c>
      <c r="S38" s="12">
        <v>0.253125</v>
      </c>
      <c r="T38" s="12">
        <v>0.2750625</v>
      </c>
      <c r="U38" s="12">
        <v>0.2919375</v>
      </c>
      <c r="V38" s="12">
        <v>0.28096875000000004</v>
      </c>
      <c r="W38" s="2"/>
      <c r="X38" s="2"/>
      <c r="Y38" s="2"/>
      <c r="Z38" s="2"/>
      <c r="AA38" s="2"/>
      <c r="AB38" s="12">
        <v>0.17971875</v>
      </c>
      <c r="AC38" s="12">
        <v>0.0961875</v>
      </c>
      <c r="AD38" s="12">
        <v>1.8486562500000001</v>
      </c>
      <c r="AE38" s="12">
        <v>1.61240625</v>
      </c>
      <c r="AF38" s="15">
        <v>0.07110216346153847</v>
      </c>
      <c r="AG38" s="15">
        <v>0.062015625000000005</v>
      </c>
      <c r="AH38" s="12"/>
      <c r="AI38" s="12"/>
      <c r="AJ38" s="2"/>
    </row>
    <row r="39" spans="1:36" s="5" customFormat="1" ht="15.75">
      <c r="A39" s="5">
        <v>1926</v>
      </c>
      <c r="B39" s="6">
        <v>2.92</v>
      </c>
      <c r="C39" s="6">
        <v>3.14</v>
      </c>
      <c r="D39" s="6">
        <v>3.41</v>
      </c>
      <c r="E39" s="6">
        <v>3.3</v>
      </c>
      <c r="F39" s="6"/>
      <c r="G39" s="6"/>
      <c r="H39" s="6"/>
      <c r="I39" s="6"/>
      <c r="J39" s="6"/>
      <c r="K39" s="6">
        <v>2.05</v>
      </c>
      <c r="L39" s="6">
        <v>1.13</v>
      </c>
      <c r="M39" s="6">
        <v>16.41</v>
      </c>
      <c r="N39" s="6">
        <v>13.03</v>
      </c>
      <c r="O39" s="6"/>
      <c r="P39" s="12">
        <v>0.09635416666666667</v>
      </c>
      <c r="R39" s="5">
        <v>1926</v>
      </c>
      <c r="S39" s="12">
        <v>0.2813541666666667</v>
      </c>
      <c r="T39" s="12">
        <v>0.30255208333333333</v>
      </c>
      <c r="U39" s="12">
        <v>0.3285677083333334</v>
      </c>
      <c r="V39" s="12">
        <v>0.31796875</v>
      </c>
      <c r="W39" s="2"/>
      <c r="X39" s="2"/>
      <c r="Y39" s="2"/>
      <c r="Z39" s="2"/>
      <c r="AA39" s="2"/>
      <c r="AB39" s="12">
        <v>0.19752604166666665</v>
      </c>
      <c r="AC39" s="12">
        <v>0.10888020833333333</v>
      </c>
      <c r="AD39" s="12">
        <v>1.581171875</v>
      </c>
      <c r="AE39" s="12">
        <v>1.2554947916666668</v>
      </c>
      <c r="AF39" s="15">
        <v>0.06081430288461539</v>
      </c>
      <c r="AG39" s="15">
        <v>0.04828826121794872</v>
      </c>
      <c r="AH39" s="12"/>
      <c r="AI39" s="12"/>
      <c r="AJ39" s="2"/>
    </row>
    <row r="40" spans="19:33" ht="15.75">
      <c r="S40" s="12"/>
      <c r="T40" s="12"/>
      <c r="U40" s="12"/>
      <c r="V40" s="12"/>
      <c r="AB40" s="12"/>
      <c r="AC40" s="12"/>
      <c r="AD40" s="12"/>
      <c r="AE40" s="12"/>
      <c r="AF40" s="12"/>
      <c r="AG40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A Leticia Arroyo Abad</cp:lastModifiedBy>
  <dcterms:created xsi:type="dcterms:W3CDTF">2001-09-21T21:39:20Z</dcterms:created>
  <dcterms:modified xsi:type="dcterms:W3CDTF">2006-04-27T02:04:55Z</dcterms:modified>
  <cp:category/>
  <cp:version/>
  <cp:contentType/>
  <cp:contentStatus/>
</cp:coreProperties>
</file>