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480" windowHeight="11640" activeTab="0"/>
  </bookViews>
  <sheets>
    <sheet name="Notes " sheetId="1" r:id="rId1"/>
    <sheet name="Goods" sheetId="2" r:id="rId2"/>
    <sheet name="Staples" sheetId="3" r:id="rId3"/>
    <sheet name="Staples average" sheetId="4" r:id="rId4"/>
    <sheet name="Staples Average II" sheetId="5" r:id="rId5"/>
    <sheet name="jowar '18-'28" sheetId="6" r:id="rId6"/>
    <sheet name="jowar, 2 places" sheetId="7" r:id="rId7"/>
    <sheet name="bajra '05-'31" sheetId="8" r:id="rId8"/>
    <sheet name="bajra, '96-'31" sheetId="9" r:id="rId9"/>
    <sheet name="bajra, Sholapur" sheetId="10" r:id="rId10"/>
    <sheet name="cons bundle 1819" sheetId="11" r:id="rId11"/>
    <sheet name="agr costs 1820" sheetId="12" r:id="rId12"/>
    <sheet name="transport 1830" sheetId="13" r:id="rId13"/>
    <sheet name="Wages" sheetId="14" r:id="rId14"/>
  </sheets>
  <definedNames/>
  <calcPr fullCalcOnLoad="1"/>
</workbook>
</file>

<file path=xl/sharedStrings.xml><?xml version="1.0" encoding="utf-8"?>
<sst xmlns="http://schemas.openxmlformats.org/spreadsheetml/2006/main" count="1006" uniqueCount="419">
  <si>
    <t>Broadberry, Stephen and Bishnupriya Gupta, "The early modern great divergence: Wages, prices and economic development in Europe and Asia, 1500-1800."</t>
  </si>
  <si>
    <t>Wheat</t>
  </si>
  <si>
    <t>Gram</t>
  </si>
  <si>
    <t>Salt</t>
  </si>
  <si>
    <t>Ghee</t>
  </si>
  <si>
    <t>Additional notes:</t>
  </si>
  <si>
    <t>http://www.onlineconversion.com/weight_all.htm</t>
  </si>
  <si>
    <t>University of Warwick, 8 February 2005.</t>
  </si>
  <si>
    <t>[Weight measurement: 1 seer = 1/40 maund (1 maund = 82.286 lbs.) = .9331 kg.]</t>
  </si>
  <si>
    <t>[1 rupee = 10.78 grams of pure silver]</t>
  </si>
  <si>
    <t>[1 tola = 11.6638 grams or .0117 kg.]</t>
  </si>
  <si>
    <t>In 1830, the government of Bombay ordered its revenue officers to collect detailed information on local weights and measures as well as their corresponding values and quantities. Among these measures:</t>
  </si>
  <si>
    <t>Note on Capacity Seers</t>
  </si>
  <si>
    <t>The standard kali [capacity] seer = the exact capacity measure that could just contain common wheat grains weighing 100 Ankushi rupees.</t>
  </si>
  <si>
    <t>A standard vazani [weight] seer = the weight of 80 Ankushi rupees. (Divekar, pp. 54-62)</t>
  </si>
  <si>
    <t>From the above information, the capacity seer weighs 25 percent more than the weight seer. So, multiplying 0.9331 kg. by 1.25 = 1.1664 kg.</t>
  </si>
  <si>
    <t>Thus, a capacity seer = 1.1664 kg. This will, however, require a few assumptions:</t>
  </si>
  <si>
    <t>1) The data from the standardization in 1830 is the best approximation, for the time period we investigate, of how a capacity seer differed from a weight seer.</t>
  </si>
  <si>
    <t>2) The fact that 1 seer = 0.9331 kg. did not become standardized until 1877 (see Myles, 1936) will not significantly affect the data on Pune (1805-1830).</t>
  </si>
  <si>
    <t>File preparers: Philip Khan, July 2005.</t>
  </si>
  <si>
    <t>Cotton</t>
  </si>
  <si>
    <t>Cotton yarn</t>
  </si>
  <si>
    <t>Lead</t>
  </si>
  <si>
    <t>Iron</t>
  </si>
  <si>
    <t>Copper</t>
  </si>
  <si>
    <t>Amount</t>
  </si>
  <si>
    <t>(seers of)</t>
  </si>
  <si>
    <t>Chickens</t>
  </si>
  <si>
    <t>Eggs</t>
  </si>
  <si>
    <t>Coconut kernel</t>
  </si>
  <si>
    <t>Mangoes</t>
  </si>
  <si>
    <t>Bananas</t>
  </si>
  <si>
    <t>Guavas</t>
  </si>
  <si>
    <t>Betel-leaves</t>
  </si>
  <si>
    <t>Kambal (coarse blanket)</t>
  </si>
  <si>
    <t>Bundles of grass</t>
  </si>
  <si>
    <t>(number of)</t>
  </si>
  <si>
    <t>Years</t>
  </si>
  <si>
    <t>1807-08</t>
  </si>
  <si>
    <t>1808-09</t>
  </si>
  <si>
    <t>1809-10</t>
  </si>
  <si>
    <t>1810-11</t>
  </si>
  <si>
    <t>1811-12</t>
  </si>
  <si>
    <t>1812-13</t>
  </si>
  <si>
    <t>1813-14</t>
  </si>
  <si>
    <t>1814-15</t>
  </si>
  <si>
    <t>1816-17</t>
  </si>
  <si>
    <t>1817-18</t>
  </si>
  <si>
    <t>1818-19</t>
  </si>
  <si>
    <t>1819-20</t>
  </si>
  <si>
    <t>1815-16</t>
  </si>
  <si>
    <t>1820-21</t>
  </si>
  <si>
    <t>1821-22</t>
  </si>
  <si>
    <t>1822-23</t>
  </si>
  <si>
    <t>1823-24</t>
  </si>
  <si>
    <t>1824-25</t>
  </si>
  <si>
    <t>1825-26</t>
  </si>
  <si>
    <t>1826-27</t>
  </si>
  <si>
    <t>1827-28</t>
  </si>
  <si>
    <t>1828-29</t>
  </si>
  <si>
    <t>A cultivator and his wife</t>
  </si>
  <si>
    <t>A brahman and his wife</t>
  </si>
  <si>
    <t>Housing</t>
  </si>
  <si>
    <t>Houses: 107</t>
  </si>
  <si>
    <t>Shops: 5</t>
  </si>
  <si>
    <t>Population: 568</t>
  </si>
  <si>
    <t>Total domesticated animals: 541</t>
  </si>
  <si>
    <t>Oxen and bulls: 220</t>
  </si>
  <si>
    <t>Cows: 156</t>
  </si>
  <si>
    <t>Buffaloes: 17</t>
  </si>
  <si>
    <t>Calves: 37</t>
  </si>
  <si>
    <t>Horses and ponies: 29</t>
  </si>
  <si>
    <t>Asses: 3</t>
  </si>
  <si>
    <t>Goats and sheep: 28</t>
  </si>
  <si>
    <t>Camel: 1</t>
  </si>
  <si>
    <t>Dogs: 50</t>
  </si>
  <si>
    <t>Other information:</t>
  </si>
  <si>
    <t>A cultivator with 8 oxen (sufficient to keep two ploughs going) was in very good circumstances.</t>
  </si>
  <si>
    <t>Food</t>
  </si>
  <si>
    <t>Grain (2 seers)</t>
  </si>
  <si>
    <t>Typical daily food consumption</t>
  </si>
  <si>
    <t>8 pice</t>
  </si>
  <si>
    <t>Vegatables</t>
  </si>
  <si>
    <t>2 pice</t>
  </si>
  <si>
    <t>Split pulse</t>
  </si>
  <si>
    <t>Fuel</t>
  </si>
  <si>
    <t>1 pice</t>
  </si>
  <si>
    <t>0.5 pice</t>
  </si>
  <si>
    <t>Rice (1 seer)</t>
  </si>
  <si>
    <t>Bajra or jowar (1 seer)</t>
  </si>
  <si>
    <t>6 pice</t>
  </si>
  <si>
    <t>Split pulse (0.66 seer)</t>
  </si>
  <si>
    <t>4 pice</t>
  </si>
  <si>
    <t>Clarified butter</t>
  </si>
  <si>
    <t>Salt and spices</t>
  </si>
  <si>
    <t>Fruit</t>
  </si>
  <si>
    <t>Leaves for platters</t>
  </si>
  <si>
    <t>Betel-leaf</t>
  </si>
  <si>
    <r>
      <t>Price</t>
    </r>
    <r>
      <rPr>
        <sz val="12"/>
        <rFont val="Times New Roman"/>
        <family val="1"/>
      </rPr>
      <t>*</t>
    </r>
  </si>
  <si>
    <t>*(1 rupee = 64 pice)</t>
  </si>
  <si>
    <t>A culivator's household (six family members with 6-8 bulloks):</t>
  </si>
  <si>
    <t>Wealthy household:</t>
  </si>
  <si>
    <t>Poorest households:</t>
  </si>
  <si>
    <t>Observations from H.D. Robertson, the Collector of Poona, in 1820.</t>
  </si>
  <si>
    <t>Laborers' annual pay (cash and in-kind)</t>
  </si>
  <si>
    <t>Good</t>
  </si>
  <si>
    <t>Milk</t>
  </si>
  <si>
    <t>Firewood</t>
  </si>
  <si>
    <t>Gold</t>
  </si>
  <si>
    <t>Silver</t>
  </si>
  <si>
    <t>Sources:</t>
  </si>
  <si>
    <t>Pune: Gokhale Institute of Politics and Economics, 1989.</t>
  </si>
  <si>
    <r>
      <t xml:space="preserve">Myles, William Harris, </t>
    </r>
    <r>
      <rPr>
        <i/>
        <sz val="12"/>
        <color indexed="8"/>
        <rFont val="Times New Roman"/>
        <family val="1"/>
      </rPr>
      <t>Conditions of weights and measures in the Punjab,</t>
    </r>
    <r>
      <rPr>
        <sz val="12"/>
        <color indexed="8"/>
        <rFont val="Times New Roman"/>
        <family val="1"/>
      </rPr>
      <t xml:space="preserve"> Lahore: Civil &amp; Military Gazette, 1936.</t>
    </r>
  </si>
  <si>
    <r>
      <t>Source = V.D. Divekar,</t>
    </r>
    <r>
      <rPr>
        <i/>
        <sz val="12"/>
        <rFont val="Times New Roman"/>
        <family val="1"/>
      </rPr>
      <t xml:space="preserve"> Prices and Wages in Pune Region in a Period of Transition, 1805-1830 AD</t>
    </r>
    <r>
      <rPr>
        <sz val="12"/>
        <rFont val="Times New Roman"/>
        <family val="1"/>
      </rPr>
      <t xml:space="preserve">. </t>
    </r>
  </si>
  <si>
    <t>Philip Khan July 2005</t>
  </si>
  <si>
    <r>
      <t xml:space="preserve">V.D. Divekar, </t>
    </r>
    <r>
      <rPr>
        <i/>
        <sz val="12"/>
        <rFont val="Times New Roman"/>
        <family val="1"/>
      </rPr>
      <t>Prices and Wages in Pune Region in a Period of Transition, 1805-1830 AD</t>
    </r>
    <r>
      <rPr>
        <sz val="12"/>
        <rFont val="Times New Roman"/>
        <family val="1"/>
      </rPr>
      <t>.</t>
    </r>
  </si>
  <si>
    <t>Average other annual expenses:</t>
  </si>
  <si>
    <t>Average annual produce from 35 bighas (at 216 seers per bigha or Rs. 10.8 per bigha):</t>
  </si>
  <si>
    <t>Cholnas and Rumals together = Rs. 4</t>
  </si>
  <si>
    <t>Rs. 184</t>
  </si>
  <si>
    <t>Annual surplus for the subsistence and expenses of the cultivator's family (six persons):</t>
  </si>
  <si>
    <t>Average annual family income from selling cow-dung, cow's milk, ghee, etc.:</t>
  </si>
  <si>
    <t>In 1819, the village of Loni (18 km. from Pune) contained 84 families of cultivators.</t>
  </si>
  <si>
    <t>Of these, 70 families were in debt to wealthy individuals in the community.</t>
  </si>
  <si>
    <t xml:space="preserve">The usual rate of interest = 24% per annum, but could climb to 40% for small loans. </t>
  </si>
  <si>
    <t>One quarter of villagers were indebted to their neighbors for grain and straw needed to support their households until the next harvest.</t>
  </si>
  <si>
    <t>Such grain and straw loans were expected to be repayed in kind at the rate of 50% to 75% more than what was received.</t>
  </si>
  <si>
    <t>Notes on debt</t>
  </si>
  <si>
    <t>Cost of living in the village of Loni (18 kilometers from Pune) as observed by Thomas Coats, July 1819</t>
  </si>
  <si>
    <t>Details of the village of Loni (typical of villages in Pune region)</t>
  </si>
  <si>
    <t>Sardar of a territory</t>
  </si>
  <si>
    <t>Mamlatdar (chief judge)</t>
  </si>
  <si>
    <t>Police superintendent of Pune city</t>
  </si>
  <si>
    <t>Police superintendent of small town</t>
  </si>
  <si>
    <t>Accounts clerk</t>
  </si>
  <si>
    <t>Store-keeper o the fort</t>
  </si>
  <si>
    <t>Horse-boy</t>
  </si>
  <si>
    <t>Daroga</t>
  </si>
  <si>
    <t>Khijmatgar</t>
  </si>
  <si>
    <t>Moharkand (goldsmith)</t>
  </si>
  <si>
    <t>Book-keeper at mint</t>
  </si>
  <si>
    <t>Blacksmith</t>
  </si>
  <si>
    <t>Hammerman</t>
  </si>
  <si>
    <t>Pakhali (water supplier)</t>
  </si>
  <si>
    <t>European surgeon</t>
  </si>
  <si>
    <t>Chief clerk</t>
  </si>
  <si>
    <t>Native doctor</t>
  </si>
  <si>
    <t>Jamatdar</t>
  </si>
  <si>
    <t>Temple clerk</t>
  </si>
  <si>
    <t>Temple drum-beater</t>
  </si>
  <si>
    <t>Occupation</t>
  </si>
  <si>
    <t>Year</t>
  </si>
  <si>
    <t>No. months data available</t>
  </si>
  <si>
    <t>Web Source, Online Conversion.com, (July 2005).</t>
  </si>
  <si>
    <t>Commodity</t>
  </si>
  <si>
    <t>Price</t>
  </si>
  <si>
    <t>Jowar</t>
  </si>
  <si>
    <t>Bajra</t>
  </si>
  <si>
    <t>Turi</t>
  </si>
  <si>
    <t>Rice</t>
  </si>
  <si>
    <t>Karale</t>
  </si>
  <si>
    <t>Sesame</t>
  </si>
  <si>
    <t>Gur</t>
  </si>
  <si>
    <t>Edible oil</t>
  </si>
  <si>
    <t>Bajra (staple foodgrain of region)</t>
  </si>
  <si>
    <t>Average commodity prices in the Pune city market (1805-06 to 1830-31)</t>
  </si>
  <si>
    <t>Equivalent representative values of certain important commodities in the Pune city market (1805-06 to 1830-31)</t>
  </si>
  <si>
    <t>Onions</t>
  </si>
  <si>
    <t>Chillies</t>
  </si>
  <si>
    <t>Cocoanut oil</t>
  </si>
  <si>
    <t>Tobacco</t>
  </si>
  <si>
    <t>Wool</t>
  </si>
  <si>
    <t>Category of goods</t>
  </si>
  <si>
    <t>Foodgrains</t>
  </si>
  <si>
    <t>Grocery</t>
  </si>
  <si>
    <t>Cloth (Summer)</t>
  </si>
  <si>
    <t>Cloth (Rainy seasons)</t>
  </si>
  <si>
    <t>Rupee rate</t>
  </si>
  <si>
    <t>Notes:</t>
  </si>
  <si>
    <t>1) Currency is in Chandwadi values.</t>
  </si>
  <si>
    <t>2) 1 rupee = 16 annas</t>
  </si>
  <si>
    <t>Rate per bullock per 3 km. (annas)</t>
  </si>
  <si>
    <t>102 * 0.9331 kg. = 95.18 kg.</t>
  </si>
  <si>
    <t>3) A bullock load weighed either:</t>
  </si>
  <si>
    <t>102 standard vazani (weight) seers for those commodities measured by their weight.</t>
  </si>
  <si>
    <t>97.6 standard kali (capacity) seers for commodities measured by volume. This was the volume of a Goni (sack) which was a popularly employed unit used to hold grains during transport.</t>
  </si>
  <si>
    <t>Private transport rates in Sholapur region, 1830</t>
  </si>
  <si>
    <t>Government transport rates in Sholapur region, 1830</t>
  </si>
  <si>
    <t>All (all seasons)</t>
  </si>
  <si>
    <t>Transportation Rates</t>
  </si>
  <si>
    <t>Foodgrains I*</t>
  </si>
  <si>
    <t>Foodgrains II**</t>
  </si>
  <si>
    <t>Grocery goods***</t>
  </si>
  <si>
    <t>Edible oil and ghee</t>
  </si>
  <si>
    <t>Onion and wet chillies</t>
  </si>
  <si>
    <t>*</t>
  </si>
  <si>
    <t>**</t>
  </si>
  <si>
    <t>***</t>
  </si>
  <si>
    <t>Bajra, jowar, wheat, gram, turi, maize, paddy, etc.</t>
  </si>
  <si>
    <t>Pulses of turi and gram, linseed, sesame, mustard, etc.</t>
  </si>
  <si>
    <t>Turmeric, gur, tobacco, garlic, groundnut, dry chillies, coriander, salt, etc.</t>
  </si>
  <si>
    <t>Foodgrains I</t>
  </si>
  <si>
    <t>Grocery goods</t>
  </si>
  <si>
    <t xml:space="preserve">The three categories above were listed because they had exportation rates relatively higher than their importation rates. </t>
  </si>
  <si>
    <t>Exportation rates could be the same or more than those of importation rates.</t>
  </si>
  <si>
    <t>Rates exclude any additional market charges related to a particular market.</t>
  </si>
  <si>
    <t>Cotton (cleaned)</t>
  </si>
  <si>
    <t>Cotton yarn (coloured)</t>
  </si>
  <si>
    <t>Cotton yarn (white thick)</t>
  </si>
  <si>
    <t>Cotton yarn (white thin)</t>
  </si>
  <si>
    <t>Hemp</t>
  </si>
  <si>
    <t>Twine, packthread</t>
  </si>
  <si>
    <t>Wool of goat</t>
  </si>
  <si>
    <t>Grain</t>
  </si>
  <si>
    <t>Wages</t>
  </si>
  <si>
    <t>20 Rs. to three men, 22 Rs. to one</t>
  </si>
  <si>
    <t>Kambal</t>
  </si>
  <si>
    <t>Papooree</t>
  </si>
  <si>
    <t>Cholna (drawers)</t>
  </si>
  <si>
    <t>Rumal (cotton scarf)</t>
  </si>
  <si>
    <t>Turban</t>
  </si>
  <si>
    <t>Amount per worker</t>
  </si>
  <si>
    <t>Amount per four workers</t>
  </si>
  <si>
    <t>1440 seers</t>
  </si>
  <si>
    <t>Shoes (pair)</t>
  </si>
  <si>
    <t>see bellow</t>
  </si>
  <si>
    <t>Annual expenses for four workers:</t>
  </si>
  <si>
    <t>Examples: dead stock, purchasing and rearing of cattle, seed, government assessment and taxes, payments to servants and hakkadars or holders of rights in the village, etc.</t>
  </si>
  <si>
    <t>Other annual expenses</t>
  </si>
  <si>
    <t>(rupees each)</t>
  </si>
  <si>
    <t>Animals:</t>
  </si>
  <si>
    <t>She-buffalo</t>
  </si>
  <si>
    <t>She-goat</t>
  </si>
  <si>
    <t>War horse (first quality)</t>
  </si>
  <si>
    <t>War horse (second quality)</t>
  </si>
  <si>
    <t>Elephant (best quality)</t>
  </si>
  <si>
    <t>Elephant (low quality)</t>
  </si>
  <si>
    <t>Pony (best quality)</t>
  </si>
  <si>
    <t>Pony (low quality)</t>
  </si>
  <si>
    <t>Horse (best quality)</t>
  </si>
  <si>
    <t>Horse (low quality)</t>
  </si>
  <si>
    <t>Bull (best quaity)</t>
  </si>
  <si>
    <t>Bull (low quality)</t>
  </si>
  <si>
    <t>Roof tiles</t>
  </si>
  <si>
    <t>Bricks</t>
  </si>
  <si>
    <t>Wood beams (best quality)</t>
  </si>
  <si>
    <t>Building stones</t>
  </si>
  <si>
    <t>(rupees per 1000)</t>
  </si>
  <si>
    <t>(rupees per 25)</t>
  </si>
  <si>
    <t>(rupees per 100)</t>
  </si>
  <si>
    <t>1805-06</t>
  </si>
  <si>
    <t>1806-07</t>
  </si>
  <si>
    <t>1829-30</t>
  </si>
  <si>
    <t>1830-31</t>
  </si>
  <si>
    <t>Pune</t>
  </si>
  <si>
    <t>Distance from Pune (kms.):</t>
  </si>
  <si>
    <t>Wanawadi</t>
  </si>
  <si>
    <t>Hadapsar</t>
  </si>
  <si>
    <t>Belwadi</t>
  </si>
  <si>
    <t>Gorhe budruk</t>
  </si>
  <si>
    <t>Chinchwad</t>
  </si>
  <si>
    <t>Shivapur</t>
  </si>
  <si>
    <t>Sonapur</t>
  </si>
  <si>
    <t>1796-97</t>
  </si>
  <si>
    <t>1797-98</t>
  </si>
  <si>
    <t>1798-99</t>
  </si>
  <si>
    <t>1799-1800</t>
  </si>
  <si>
    <t>1800-01</t>
  </si>
  <si>
    <t>1801-02</t>
  </si>
  <si>
    <t>1802-03</t>
  </si>
  <si>
    <t>1804-05</t>
  </si>
  <si>
    <t>1803-04</t>
  </si>
  <si>
    <t>Daund</t>
  </si>
  <si>
    <t>Baramati</t>
  </si>
  <si>
    <t>Taluka:</t>
  </si>
  <si>
    <t>Haveli</t>
  </si>
  <si>
    <t>Bhimthadi</t>
  </si>
  <si>
    <t>Indapur</t>
  </si>
  <si>
    <t>Junnar</t>
  </si>
  <si>
    <t>Khed</t>
  </si>
  <si>
    <t>Pabal</t>
  </si>
  <si>
    <t>Purandar</t>
  </si>
  <si>
    <t>Palasdeo</t>
  </si>
  <si>
    <t>Mahalunge</t>
  </si>
  <si>
    <t>Saswad</t>
  </si>
  <si>
    <t>In some cases, as Pune prices for corresponding months were not available, only local market prices are given.</t>
  </si>
  <si>
    <t>Prices in the following towns in different talukas of the Sholapur district are compared in the following table with those in the Pune city market in corresponding common months for which price data are available.</t>
  </si>
  <si>
    <t>Kumbhari</t>
  </si>
  <si>
    <t>Sholapur</t>
  </si>
  <si>
    <t>Barshi</t>
  </si>
  <si>
    <t>Karmala</t>
  </si>
  <si>
    <t>Madha</t>
  </si>
  <si>
    <t xml:space="preserve">    Sholapur taluka</t>
  </si>
  <si>
    <t xml:space="preserve">   Barshi taluka</t>
  </si>
  <si>
    <t xml:space="preserve">  Karmala taluka</t>
  </si>
  <si>
    <t xml:space="preserve">  Madha taluka</t>
  </si>
  <si>
    <t>Mohol</t>
  </si>
  <si>
    <t>Tembhurni</t>
  </si>
  <si>
    <t xml:space="preserve">      Mohol taluka</t>
  </si>
  <si>
    <t>European Chief of the Army</t>
  </si>
  <si>
    <t>M</t>
  </si>
  <si>
    <t>European Army Captain</t>
  </si>
  <si>
    <t>Head native revenue officer</t>
  </si>
  <si>
    <t>:</t>
  </si>
  <si>
    <t>Seers per rupee</t>
  </si>
  <si>
    <t>Total:</t>
  </si>
  <si>
    <t>Mean:</t>
  </si>
  <si>
    <t>St. Dev.:</t>
  </si>
  <si>
    <t>Yearly averages of Jowar prices in Sholapur</t>
  </si>
  <si>
    <t>Price Pune</t>
  </si>
  <si>
    <t>Price Sholapur</t>
  </si>
  <si>
    <r>
      <t>No. common months</t>
    </r>
    <r>
      <rPr>
        <sz val="12"/>
        <rFont val="Times New Roman"/>
        <family val="1"/>
      </rPr>
      <t>*</t>
    </r>
  </si>
  <si>
    <t>*Number of common months for which jowar price data are available both for Pune and Sholapur.</t>
  </si>
  <si>
    <t>Yearly averages of Jowar prices for Pune and Sholapur using common month data</t>
  </si>
  <si>
    <t>Five-year moving averages of prices of different commodities in the Pune city market (1807-08 to 1830-31)</t>
  </si>
  <si>
    <t>1 Rupee = 16 annas</t>
  </si>
  <si>
    <t>1 Rupee = 64 pice</t>
  </si>
  <si>
    <t>Indian soldier in British Army</t>
  </si>
  <si>
    <t>Navyman in Maratha military</t>
  </si>
  <si>
    <t>Domestic servant</t>
  </si>
  <si>
    <t>Torch-bearer in British Army</t>
  </si>
  <si>
    <t>Representative occupational wage structure in Pune region in c. 1805-1830</t>
  </si>
  <si>
    <t>*Mode of Payment Key: Y = Yearly; M = Monthly; D = Daily</t>
  </si>
  <si>
    <r>
      <t>Note:</t>
    </r>
    <r>
      <rPr>
        <sz val="12"/>
        <rFont val="Times New Roman"/>
        <family val="1"/>
      </rPr>
      <t xml:space="preserve"> Wages remained mostly constant through the period 1805-1830</t>
    </r>
  </si>
  <si>
    <t>Local Units</t>
  </si>
  <si>
    <t>Metric Units</t>
  </si>
  <si>
    <t>(kgs. of)</t>
  </si>
  <si>
    <t>Note: 1 seer = 0.9331 kg.</t>
  </si>
  <si>
    <t>Local Units (Seers/Rupee)</t>
  </si>
  <si>
    <t>Metric Units (Grams Silver/Kilogram)</t>
  </si>
  <si>
    <t>(seers/rupee)</t>
  </si>
  <si>
    <t>(g. Ag./kg.)</t>
  </si>
  <si>
    <t>(g. Ag. each)</t>
  </si>
  <si>
    <t>Grams silver per kilogram</t>
  </si>
  <si>
    <t>Prices in seers per rupee</t>
  </si>
  <si>
    <t>Prices in grams silver per kilogram</t>
  </si>
  <si>
    <r>
      <t xml:space="preserve">Average yearly prices of </t>
    </r>
    <r>
      <rPr>
        <b/>
        <i/>
        <sz val="12"/>
        <rFont val="Times New Roman"/>
        <family val="1"/>
      </rPr>
      <t>bajra</t>
    </r>
    <r>
      <rPr>
        <b/>
        <sz val="12"/>
        <rFont val="Times New Roman"/>
        <family val="1"/>
      </rPr>
      <t xml:space="preserve"> in Haveli (Pune) taluka (region), village-wise, 1805-06 to 1830-31</t>
    </r>
  </si>
  <si>
    <r>
      <t xml:space="preserve">Average yearly prices of </t>
    </r>
    <r>
      <rPr>
        <b/>
        <i/>
        <sz val="12"/>
        <rFont val="Times New Roman"/>
        <family val="1"/>
      </rPr>
      <t>bajra</t>
    </r>
    <r>
      <rPr>
        <b/>
        <sz val="12"/>
        <rFont val="Times New Roman"/>
        <family val="1"/>
      </rPr>
      <t xml:space="preserve"> in Pune district, taluka-wise, 1796-97 to 1830-31</t>
    </r>
  </si>
  <si>
    <r>
      <t xml:space="preserve">Average yearly 'mokabala' prices for </t>
    </r>
    <r>
      <rPr>
        <b/>
        <i/>
        <sz val="12"/>
        <rFont val="Times New Roman"/>
        <family val="1"/>
      </rPr>
      <t>bajra</t>
    </r>
    <r>
      <rPr>
        <b/>
        <sz val="12"/>
        <rFont val="Times New Roman"/>
        <family val="1"/>
      </rPr>
      <t xml:space="preserve"> in Sholapur district compared with Pune city market , 1808-09 to 1827-28</t>
    </r>
  </si>
  <si>
    <r>
      <t>Total cost</t>
    </r>
    <r>
      <rPr>
        <sz val="12"/>
        <rFont val="Times New Roman"/>
        <family val="1"/>
      </rPr>
      <t xml:space="preserve">: 13.5 pice/day or 6.33 rupees/month which is equal to </t>
    </r>
    <r>
      <rPr>
        <i/>
        <sz val="12"/>
        <rFont val="Times New Roman"/>
        <family val="1"/>
      </rPr>
      <t>2.3 grams Ag./day or 68.2 grams Ag./month</t>
    </r>
    <r>
      <rPr>
        <sz val="12"/>
        <rFont val="Times New Roman"/>
        <family val="1"/>
      </rPr>
      <t>.</t>
    </r>
  </si>
  <si>
    <r>
      <t xml:space="preserve">A good bullock carried about 100 seers, 18-20 miles a day which is equal to </t>
    </r>
    <r>
      <rPr>
        <i/>
        <sz val="12"/>
        <rFont val="Times New Roman"/>
        <family val="1"/>
      </rPr>
      <t>93.31 kg., approx. 29-32 km</t>
    </r>
    <r>
      <rPr>
        <sz val="12"/>
        <rFont val="Times New Roman"/>
        <family val="1"/>
      </rPr>
      <t>.</t>
    </r>
  </si>
  <si>
    <r>
      <t xml:space="preserve">A pair of mediocre quality oxen = 40-60 rupees or </t>
    </r>
    <r>
      <rPr>
        <i/>
        <sz val="12"/>
        <rFont val="Times New Roman"/>
        <family val="1"/>
      </rPr>
      <t>431.2-646.8 grams of silver</t>
    </r>
    <r>
      <rPr>
        <sz val="12"/>
        <rFont val="Times New Roman"/>
        <family val="1"/>
      </rPr>
      <t>.</t>
    </r>
  </si>
  <si>
    <r>
      <t xml:space="preserve">A pair of the best oxen = 80-100 rupees or </t>
    </r>
    <r>
      <rPr>
        <i/>
        <sz val="12"/>
        <rFont val="Times New Roman"/>
        <family val="1"/>
      </rPr>
      <t>862.4-1078 grams of silver</t>
    </r>
    <r>
      <rPr>
        <sz val="12"/>
        <rFont val="Times New Roman"/>
        <family val="1"/>
      </rPr>
      <t>.</t>
    </r>
  </si>
  <si>
    <r>
      <t xml:space="preserve">The price of a cow = 15-16 rupees each or </t>
    </r>
    <r>
      <rPr>
        <i/>
        <sz val="12"/>
        <rFont val="Times New Roman"/>
        <family val="1"/>
      </rPr>
      <t>approx. 167.09 grams of silver.</t>
    </r>
  </si>
  <si>
    <r>
      <t>Total cost</t>
    </r>
    <r>
      <rPr>
        <sz val="12"/>
        <rFont val="Times New Roman"/>
        <family val="1"/>
      </rPr>
      <t xml:space="preserve">: 32 pice/day or 15 rupees/month which is equal to </t>
    </r>
    <r>
      <rPr>
        <i/>
        <sz val="12"/>
        <rFont val="Times New Roman"/>
        <family val="1"/>
      </rPr>
      <t>5.4 grams Ag./day or 161.7 grams Ag./month.</t>
    </r>
  </si>
  <si>
    <t>Cotton, hemp, wool:</t>
  </si>
  <si>
    <t>Building materials:</t>
  </si>
  <si>
    <t>Yellow ochre</t>
  </si>
  <si>
    <t>Lime</t>
  </si>
  <si>
    <t>Nails (English make)</t>
  </si>
  <si>
    <t>Small nails (English make)</t>
  </si>
  <si>
    <t>Metals:</t>
  </si>
  <si>
    <t>Brass</t>
  </si>
  <si>
    <t>Tin</t>
  </si>
  <si>
    <t>Steel</t>
  </si>
  <si>
    <t>Mercury</t>
  </si>
  <si>
    <t>Commodity prices in Pune, 1819</t>
  </si>
  <si>
    <t>Agricultural implements:</t>
  </si>
  <si>
    <t>Hook of the plough</t>
  </si>
  <si>
    <t>Plough</t>
  </si>
  <si>
    <t>Yoke of the plough</t>
  </si>
  <si>
    <t>Ploughshare</t>
  </si>
  <si>
    <t>Ironshare of the harrow</t>
  </si>
  <si>
    <t>Sickle</t>
  </si>
  <si>
    <t>Grubbing hoe</t>
  </si>
  <si>
    <t>Axe</t>
  </si>
  <si>
    <t>Hoe</t>
  </si>
  <si>
    <t>Spade</t>
  </si>
  <si>
    <t>Crowbar</t>
  </si>
  <si>
    <t>Rope of a draw-well</t>
  </si>
  <si>
    <t>Whip</t>
  </si>
  <si>
    <t>Leather bucket (for well)</t>
  </si>
  <si>
    <t>Bullock-cart</t>
  </si>
  <si>
    <r>
      <t xml:space="preserve">A terraced house 14 m. long by 9 m. wide, cost = 300 rupees or </t>
    </r>
    <r>
      <rPr>
        <i/>
        <sz val="12"/>
        <rFont val="Times New Roman"/>
        <family val="1"/>
      </rPr>
      <t>3.23 kg. of silver</t>
    </r>
    <r>
      <rPr>
        <sz val="12"/>
        <rFont val="Times New Roman"/>
        <family val="1"/>
      </rPr>
      <t>, life of house: 50-60 years.</t>
    </r>
  </si>
  <si>
    <r>
      <t xml:space="preserve">Housing with upper stories (2-3 in village) with cost = 1000 rupees or </t>
    </r>
    <r>
      <rPr>
        <i/>
        <sz val="12"/>
        <rFont val="Times New Roman"/>
        <family val="1"/>
      </rPr>
      <t>10.78 kg. of silver</t>
    </r>
    <r>
      <rPr>
        <sz val="12"/>
        <rFont val="Times New Roman"/>
        <family val="1"/>
      </rPr>
      <t>.</t>
    </r>
  </si>
  <si>
    <r>
      <t xml:space="preserve">Grass covered house 3.5 m. by 1.5 m. with cost = 30 rupees or </t>
    </r>
    <r>
      <rPr>
        <i/>
        <sz val="12"/>
        <rFont val="Times New Roman"/>
        <family val="1"/>
      </rPr>
      <t>0.32 kg. of silver</t>
    </r>
    <r>
      <rPr>
        <sz val="12"/>
        <rFont val="Times New Roman"/>
        <family val="1"/>
      </rPr>
      <t>.</t>
    </r>
  </si>
  <si>
    <t>Four laborers and eight bullocks were capable of cultivating 35 bighas (1 bigha = 3283 sq. meters) of average land, but no more than 25 bighas of the best quality land.</t>
  </si>
  <si>
    <t>360 seers or 336 kg.</t>
  </si>
  <si>
    <t>Value per four workers (Rs.)</t>
  </si>
  <si>
    <t>72 (20 seers of grain/Rs.)</t>
  </si>
  <si>
    <t>Value per four workers (grams silver)</t>
  </si>
  <si>
    <t>Total annual expenses (labor &amp; other):</t>
  </si>
  <si>
    <t>Value in Rs.</t>
  </si>
  <si>
    <t>Value in g. Ag.</t>
  </si>
  <si>
    <t>The total debt = Rs. 14,532 (156.65 kg. Ag.), in addition to the common village community debt of Rs. 3,075 (33.15 kg. Ag.).</t>
  </si>
  <si>
    <t>1983.52 g. Ag.</t>
  </si>
  <si>
    <t>Measured in Rupees</t>
  </si>
  <si>
    <t>Computed monthly wage</t>
  </si>
  <si>
    <r>
      <t>Mode of payment</t>
    </r>
    <r>
      <rPr>
        <sz val="12"/>
        <rFont val="Times New Roman"/>
        <family val="1"/>
      </rPr>
      <t>*</t>
    </r>
  </si>
  <si>
    <t>Measured in grams of silver</t>
  </si>
  <si>
    <t>Tariff Rates</t>
  </si>
  <si>
    <t>Import tariff rates in Sholapur region, 1830</t>
  </si>
  <si>
    <t>Average import tariff per bullock (annas)</t>
  </si>
  <si>
    <t>The Sholapur region was divided into three subregions, tariff rates such as those above and bellow were charged as goods moved between these subregions.</t>
  </si>
  <si>
    <t>Export tariff rates in Sholapur region, 1830</t>
  </si>
  <si>
    <t>Average export tariff per bullock (annas)</t>
  </si>
  <si>
    <t>Rate in grams silver</t>
  </si>
  <si>
    <t>Note: Assumes that the cultivator and his family do not participate as laborers.</t>
  </si>
  <si>
    <t>Note on Currency Values</t>
  </si>
  <si>
    <t>For the following data sets, we use the rupee-silver conversion figure [1 rupee = 10.78 grams of pure silver] provided by Stephen Broadberry and Bishnupriya Gupta (cited above).</t>
  </si>
  <si>
    <t>European Army Lieutenant</t>
  </si>
  <si>
    <t>Indian Commander in British Army</t>
  </si>
  <si>
    <t>Maratha fort officer</t>
  </si>
  <si>
    <t>Y</t>
  </si>
  <si>
    <t>Subhedar in British Army</t>
  </si>
  <si>
    <t>Clerk in British Army</t>
  </si>
  <si>
    <t>Senior Brahman at temple</t>
  </si>
  <si>
    <t>D</t>
  </si>
  <si>
    <t>Presiding officer in district civil court</t>
  </si>
  <si>
    <t>District revenue administrator</t>
  </si>
  <si>
    <t>Carpenter</t>
  </si>
  <si>
    <t>Bricklayer</t>
  </si>
  <si>
    <t>Stone-cutter</t>
  </si>
  <si>
    <t>Tailor</t>
  </si>
  <si>
    <t>Non-com officer in British Army</t>
  </si>
  <si>
    <t>Calvaryman in Maratha Army</t>
  </si>
  <si>
    <t>Notes on Pune 1796-1831</t>
  </si>
  <si>
    <t>Pune Region</t>
  </si>
  <si>
    <t>Last update: July 2005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</si>
</sst>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0000"/>
    <numFmt numFmtId="172" formatCode="0.000000"/>
    <numFmt numFmtId="173" formatCode="0.0000000"/>
  </numFmts>
  <fonts count="13">
    <font>
      <sz val="10"/>
      <name val="Times New Roman"/>
      <family val="0"/>
    </font>
    <font>
      <u val="single"/>
      <sz val="10"/>
      <color indexed="12"/>
      <name val="Times New Roman"/>
      <family val="0"/>
    </font>
    <font>
      <u val="single"/>
      <sz val="10"/>
      <color indexed="36"/>
      <name val="Times New Roman"/>
      <family val="0"/>
    </font>
    <font>
      <sz val="8"/>
      <name val="Times New Roman"/>
      <family val="0"/>
    </font>
    <font>
      <sz val="12"/>
      <name val="Times New Roman"/>
      <family val="1"/>
    </font>
    <font>
      <u val="single"/>
      <sz val="12"/>
      <name val="Times New Roman"/>
      <family val="1"/>
    </font>
    <font>
      <b/>
      <sz val="12"/>
      <name val="Times New Roman"/>
      <family val="1"/>
    </font>
    <font>
      <i/>
      <sz val="12"/>
      <name val="Times New Roman"/>
      <family val="1"/>
    </font>
    <font>
      <sz val="12"/>
      <color indexed="8"/>
      <name val="Times New Roman"/>
      <family val="1"/>
    </font>
    <font>
      <i/>
      <sz val="12"/>
      <color indexed="8"/>
      <name val="Times New Roman"/>
      <family val="1"/>
    </font>
    <font>
      <b/>
      <i/>
      <sz val="12"/>
      <name val="Times New Roman"/>
      <family val="1"/>
    </font>
    <font>
      <b/>
      <u val="single"/>
      <sz val="12"/>
      <name val="Times New Roman"/>
      <family val="1"/>
    </font>
    <font>
      <sz val="12"/>
      <name val="Palatino"/>
      <family val="0"/>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4" fillId="0" borderId="0" xfId="0" applyFont="1" applyAlignment="1">
      <alignment/>
    </xf>
    <xf numFmtId="0" fontId="4" fillId="0" borderId="0" xfId="0" applyFont="1" applyAlignment="1">
      <alignment/>
    </xf>
    <xf numFmtId="0" fontId="6" fillId="0" borderId="0" xfId="0" applyFont="1" applyAlignment="1">
      <alignment/>
    </xf>
    <xf numFmtId="2" fontId="4" fillId="0" borderId="0" xfId="0" applyNumberFormat="1" applyFont="1" applyAlignment="1">
      <alignment horizontal="center"/>
    </xf>
    <xf numFmtId="17" fontId="4" fillId="0" borderId="0" xfId="0" applyNumberFormat="1" applyFont="1" applyBorder="1" applyAlignment="1">
      <alignment/>
    </xf>
    <xf numFmtId="2" fontId="5" fillId="0" borderId="0" xfId="0" applyNumberFormat="1" applyFont="1" applyAlignment="1">
      <alignment horizontal="center"/>
    </xf>
    <xf numFmtId="2" fontId="5" fillId="0" borderId="0" xfId="0" applyNumberFormat="1" applyFont="1" applyAlignment="1">
      <alignment horizontal="left"/>
    </xf>
    <xf numFmtId="0" fontId="7" fillId="0" borderId="0" xfId="0" applyFont="1" applyAlignment="1">
      <alignment/>
    </xf>
    <xf numFmtId="2" fontId="7" fillId="0" borderId="0" xfId="0" applyNumberFormat="1" applyFont="1" applyAlignment="1">
      <alignment horizontal="center"/>
    </xf>
    <xf numFmtId="0" fontId="4"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2" fontId="7" fillId="0" borderId="0" xfId="0" applyNumberFormat="1" applyFont="1" applyAlignment="1">
      <alignment/>
    </xf>
    <xf numFmtId="0" fontId="8" fillId="0" borderId="0" xfId="0" applyFont="1" applyAlignment="1">
      <alignment/>
    </xf>
    <xf numFmtId="2" fontId="4" fillId="0" borderId="0" xfId="0" applyNumberFormat="1" applyFont="1" applyAlignment="1">
      <alignment/>
    </xf>
    <xf numFmtId="2" fontId="4" fillId="0" borderId="0" xfId="0" applyNumberFormat="1" applyFont="1" applyAlignment="1">
      <alignment horizontal="left"/>
    </xf>
    <xf numFmtId="173" fontId="5" fillId="0" borderId="0" xfId="0" applyNumberFormat="1" applyFont="1" applyAlignment="1">
      <alignment horizontal="center"/>
    </xf>
    <xf numFmtId="0" fontId="4" fillId="0" borderId="0" xfId="0" applyFont="1" applyAlignment="1">
      <alignment/>
    </xf>
    <xf numFmtId="0" fontId="4" fillId="0" borderId="0" xfId="0" applyFont="1" applyAlignment="1">
      <alignment horizontal="left"/>
    </xf>
    <xf numFmtId="2" fontId="4" fillId="0" borderId="0" xfId="0" applyNumberFormat="1" applyFont="1" applyAlignment="1">
      <alignment horizontal="lef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right"/>
    </xf>
    <xf numFmtId="0" fontId="10" fillId="0" borderId="0" xfId="0" applyFont="1" applyAlignment="1">
      <alignment/>
    </xf>
    <xf numFmtId="0" fontId="11" fillId="0" borderId="0" xfId="0" applyFont="1" applyAlignment="1">
      <alignment/>
    </xf>
    <xf numFmtId="0" fontId="5"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center"/>
    </xf>
    <xf numFmtId="0" fontId="5" fillId="0" borderId="0" xfId="0" applyFont="1" applyAlignment="1">
      <alignment/>
    </xf>
    <xf numFmtId="168" fontId="4" fillId="0" borderId="0" xfId="0" applyNumberFormat="1" applyFont="1" applyAlignment="1">
      <alignment horizontal="center"/>
    </xf>
    <xf numFmtId="0" fontId="4" fillId="0" borderId="0" xfId="0" applyFont="1" applyAlignment="1">
      <alignment/>
    </xf>
    <xf numFmtId="2" fontId="4" fillId="0" borderId="0" xfId="0" applyNumberFormat="1" applyFont="1" applyAlignment="1">
      <alignment horizontal="center"/>
    </xf>
    <xf numFmtId="0" fontId="6" fillId="0" borderId="0" xfId="0" applyFont="1" applyAlignment="1">
      <alignment horizontal="left"/>
    </xf>
    <xf numFmtId="0" fontId="11" fillId="0" borderId="0" xfId="0" applyFont="1" applyAlignment="1">
      <alignment/>
    </xf>
    <xf numFmtId="0" fontId="12" fillId="0" borderId="0" xfId="0" applyFont="1" applyAlignment="1">
      <alignment/>
    </xf>
    <xf numFmtId="2" fontId="4" fillId="0" borderId="0" xfId="0" applyNumberFormat="1" applyFont="1" applyAlignment="1">
      <alignment/>
    </xf>
    <xf numFmtId="2" fontId="4" fillId="0" borderId="0" xfId="0" applyNumberFormat="1" applyFont="1" applyAlignment="1">
      <alignment horizontal="left"/>
    </xf>
    <xf numFmtId="2" fontId="6" fillId="0" borderId="0" xfId="0" applyNumberFormat="1" applyFont="1" applyAlignment="1">
      <alignment horizontal="center"/>
    </xf>
    <xf numFmtId="171" fontId="4" fillId="0" borderId="0" xfId="0" applyNumberFormat="1" applyFont="1" applyAlignment="1">
      <alignment horizontal="center"/>
    </xf>
    <xf numFmtId="1" fontId="4" fillId="0" borderId="0" xfId="0" applyNumberFormat="1" applyFont="1" applyAlignment="1">
      <alignment horizontal="center"/>
    </xf>
    <xf numFmtId="0" fontId="4" fillId="0" borderId="0" xfId="0" applyFont="1" applyAlignment="1">
      <alignment horizontal="center"/>
    </xf>
    <xf numFmtId="0" fontId="6" fillId="0" borderId="0" xfId="0" applyFont="1" applyAlignment="1">
      <alignment horizontal="center"/>
    </xf>
    <xf numFmtId="169" fontId="4" fillId="0" borderId="0" xfId="0" applyNumberFormat="1" applyFont="1" applyAlignment="1">
      <alignment horizontal="center"/>
    </xf>
    <xf numFmtId="168" fontId="4" fillId="0" borderId="0" xfId="0" applyNumberFormat="1" applyFont="1" applyAlignment="1">
      <alignment horizontal="center"/>
    </xf>
    <xf numFmtId="2" fontId="4" fillId="0" borderId="0" xfId="0" applyNumberFormat="1" applyFont="1" applyAlignment="1">
      <alignment/>
    </xf>
    <xf numFmtId="168" fontId="4" fillId="0" borderId="0" xfId="0" applyNumberFormat="1" applyFont="1" applyAlignment="1">
      <alignment horizontal="center"/>
    </xf>
    <xf numFmtId="168" fontId="4"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center"/>
    </xf>
    <xf numFmtId="0" fontId="4" fillId="0" borderId="0" xfId="0" applyFont="1" applyAlignment="1">
      <alignment/>
    </xf>
    <xf numFmtId="169" fontId="4" fillId="0" borderId="0" xfId="0" applyNumberFormat="1" applyFont="1" applyAlignment="1">
      <alignment horizontal="center"/>
    </xf>
    <xf numFmtId="0" fontId="4" fillId="0" borderId="0" xfId="0" applyFont="1" applyAlignment="1">
      <alignment/>
    </xf>
    <xf numFmtId="17" fontId="4" fillId="0" borderId="1" xfId="0" applyNumberFormat="1" applyFont="1" applyBorder="1" applyAlignment="1">
      <alignment/>
    </xf>
    <xf numFmtId="0" fontId="4" fillId="0" borderId="2" xfId="0" applyFont="1" applyBorder="1" applyAlignment="1">
      <alignment/>
    </xf>
    <xf numFmtId="17" fontId="4" fillId="0" borderId="3" xfId="0" applyNumberFormat="1" applyFont="1" applyBorder="1" applyAlignment="1">
      <alignment/>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4"/>
  <sheetViews>
    <sheetView tabSelected="1" workbookViewId="0" topLeftCell="A1">
      <selection activeCell="O10" sqref="N10:O10"/>
    </sheetView>
  </sheetViews>
  <sheetFormatPr defaultColWidth="9.33203125" defaultRowHeight="12.75"/>
  <cols>
    <col min="1" max="16384" width="9" style="0" customWidth="1"/>
  </cols>
  <sheetData>
    <row r="1" spans="1:18" ht="15.75">
      <c r="A1" s="26" t="s">
        <v>416</v>
      </c>
      <c r="B1" s="1"/>
      <c r="C1" s="1"/>
      <c r="D1" s="1"/>
      <c r="E1" s="1"/>
      <c r="F1" s="1"/>
      <c r="G1" s="1"/>
      <c r="H1" s="1"/>
      <c r="I1" s="1"/>
      <c r="J1" s="1"/>
      <c r="K1" s="1"/>
      <c r="L1" s="1"/>
      <c r="M1" s="1"/>
      <c r="N1" s="1"/>
      <c r="O1" s="1"/>
      <c r="P1" s="1"/>
      <c r="Q1" s="1"/>
      <c r="R1" s="1"/>
    </row>
    <row r="2" spans="1:18" ht="15.75">
      <c r="A2" s="1" t="s">
        <v>19</v>
      </c>
      <c r="B2" s="1"/>
      <c r="C2" s="1"/>
      <c r="D2" s="1"/>
      <c r="E2" s="1"/>
      <c r="F2" s="1"/>
      <c r="G2" s="1"/>
      <c r="H2" s="1"/>
      <c r="I2" s="1"/>
      <c r="J2" s="1"/>
      <c r="K2" s="1"/>
      <c r="L2" s="1"/>
      <c r="M2" s="1"/>
      <c r="N2" s="1"/>
      <c r="O2" s="1"/>
      <c r="P2" s="1"/>
      <c r="Q2" s="1"/>
      <c r="R2" s="1"/>
    </row>
    <row r="3" spans="1:18" ht="15.75">
      <c r="A3" s="1" t="s">
        <v>418</v>
      </c>
      <c r="B3" s="1"/>
      <c r="C3" s="1"/>
      <c r="D3" s="1"/>
      <c r="E3" s="1"/>
      <c r="F3" s="1"/>
      <c r="G3" s="1"/>
      <c r="H3" s="1"/>
      <c r="I3" s="1"/>
      <c r="J3" s="1"/>
      <c r="K3" s="1"/>
      <c r="L3" s="1"/>
      <c r="M3" s="1"/>
      <c r="N3" s="1"/>
      <c r="O3" s="1"/>
      <c r="P3" s="1"/>
      <c r="Q3" s="1"/>
      <c r="R3" s="1"/>
    </row>
    <row r="4" spans="1:18" ht="15.75">
      <c r="A4" s="1"/>
      <c r="B4" s="1"/>
      <c r="C4" s="1"/>
      <c r="D4" s="1"/>
      <c r="E4" s="1"/>
      <c r="F4" s="1"/>
      <c r="G4" s="1"/>
      <c r="H4" s="1"/>
      <c r="I4" s="1"/>
      <c r="J4" s="1"/>
      <c r="K4" s="1"/>
      <c r="L4" s="1"/>
      <c r="M4" s="1"/>
      <c r="N4" s="1"/>
      <c r="O4" s="1"/>
      <c r="P4" s="1"/>
      <c r="Q4" s="1"/>
      <c r="R4" s="1"/>
    </row>
    <row r="5" spans="1:18" ht="15.75">
      <c r="A5" s="1"/>
      <c r="B5" s="1"/>
      <c r="C5" s="1"/>
      <c r="D5" s="1"/>
      <c r="E5" s="1"/>
      <c r="F5" s="1"/>
      <c r="G5" s="1"/>
      <c r="H5" s="1"/>
      <c r="I5" s="1"/>
      <c r="J5" s="1"/>
      <c r="K5" s="1"/>
      <c r="L5" s="1"/>
      <c r="M5" s="1"/>
      <c r="N5" s="1"/>
      <c r="O5" s="1"/>
      <c r="P5" s="1"/>
      <c r="Q5" s="1"/>
      <c r="R5" s="1"/>
    </row>
    <row r="6" spans="1:18" ht="15.75">
      <c r="A6" s="11" t="s">
        <v>110</v>
      </c>
      <c r="B6" s="1"/>
      <c r="C6" s="1"/>
      <c r="D6" s="1"/>
      <c r="E6" s="1"/>
      <c r="F6" s="1"/>
      <c r="G6" s="1"/>
      <c r="H6" s="1"/>
      <c r="I6" s="1"/>
      <c r="J6" s="1"/>
      <c r="K6" s="1"/>
      <c r="L6" s="1"/>
      <c r="M6" s="1"/>
      <c r="N6" s="1"/>
      <c r="O6" s="1"/>
      <c r="P6" s="1"/>
      <c r="Q6" s="1"/>
      <c r="R6" s="1"/>
    </row>
    <row r="7" spans="1:18" ht="15.75">
      <c r="A7" s="1" t="s">
        <v>115</v>
      </c>
      <c r="B7" s="1"/>
      <c r="C7" s="1"/>
      <c r="D7" s="1"/>
      <c r="E7" s="1"/>
      <c r="F7" s="1"/>
      <c r="G7" s="1"/>
      <c r="H7" s="1"/>
      <c r="I7" s="1"/>
      <c r="J7" s="1"/>
      <c r="K7" s="1"/>
      <c r="L7" s="1"/>
      <c r="M7" s="1"/>
      <c r="N7" s="1"/>
      <c r="O7" s="1"/>
      <c r="P7" s="1"/>
      <c r="Q7" s="1"/>
      <c r="R7" s="1"/>
    </row>
    <row r="8" spans="1:18" ht="15.75">
      <c r="A8" s="1" t="s">
        <v>111</v>
      </c>
      <c r="B8" s="1"/>
      <c r="C8" s="1"/>
      <c r="D8" s="1"/>
      <c r="E8" s="1"/>
      <c r="F8" s="1"/>
      <c r="G8" s="1"/>
      <c r="H8" s="1"/>
      <c r="I8" s="1"/>
      <c r="J8" s="1"/>
      <c r="K8" s="1"/>
      <c r="L8" s="1"/>
      <c r="M8" s="1"/>
      <c r="N8" s="1"/>
      <c r="O8" s="1"/>
      <c r="P8" s="1"/>
      <c r="Q8" s="1"/>
      <c r="R8" s="1"/>
    </row>
    <row r="9" spans="1:18" ht="15.75">
      <c r="A9" s="1"/>
      <c r="B9" s="1"/>
      <c r="C9" s="1"/>
      <c r="D9" s="1"/>
      <c r="E9" s="1"/>
      <c r="F9" s="1"/>
      <c r="G9" s="1"/>
      <c r="H9" s="1"/>
      <c r="I9" s="1"/>
      <c r="J9" s="1"/>
      <c r="K9" s="1"/>
      <c r="L9" s="1"/>
      <c r="M9" s="1"/>
      <c r="N9" s="1"/>
      <c r="O9" s="1"/>
      <c r="P9" s="1"/>
      <c r="Q9" s="1"/>
      <c r="R9" s="1"/>
    </row>
    <row r="10" spans="1:18" ht="15.75">
      <c r="A10" s="1" t="s">
        <v>0</v>
      </c>
      <c r="B10" s="1"/>
      <c r="C10" s="1"/>
      <c r="D10" s="1"/>
      <c r="E10" s="1"/>
      <c r="F10" s="1"/>
      <c r="G10" s="1"/>
      <c r="H10" s="1"/>
      <c r="I10" s="1"/>
      <c r="J10" s="1"/>
      <c r="K10" s="1"/>
      <c r="L10" s="1"/>
      <c r="M10" s="1"/>
      <c r="N10" s="1"/>
      <c r="O10" s="1"/>
      <c r="P10" s="1"/>
      <c r="Q10" s="1"/>
      <c r="R10" s="1"/>
    </row>
    <row r="11" spans="1:18" ht="15.75">
      <c r="A11" s="1" t="s">
        <v>7</v>
      </c>
      <c r="B11" s="1"/>
      <c r="C11" s="1"/>
      <c r="D11" s="1"/>
      <c r="E11" s="1"/>
      <c r="F11" s="1"/>
      <c r="G11" s="1"/>
      <c r="H11" s="1"/>
      <c r="I11" s="1"/>
      <c r="J11" s="1"/>
      <c r="K11" s="1"/>
      <c r="L11" s="1"/>
      <c r="M11" s="1"/>
      <c r="N11" s="1"/>
      <c r="O11" s="1"/>
      <c r="P11" s="1"/>
      <c r="Q11" s="1"/>
      <c r="R11" s="1"/>
    </row>
    <row r="12" spans="1:18" ht="15.75">
      <c r="A12" s="1" t="s">
        <v>9</v>
      </c>
      <c r="B12" s="1"/>
      <c r="C12" s="1"/>
      <c r="D12" s="1"/>
      <c r="E12" s="1"/>
      <c r="F12" s="1"/>
      <c r="G12" s="1"/>
      <c r="H12" s="1"/>
      <c r="I12" s="1"/>
      <c r="J12" s="1"/>
      <c r="K12" s="1"/>
      <c r="L12" s="1"/>
      <c r="M12" s="1"/>
      <c r="N12" s="1"/>
      <c r="O12" s="1"/>
      <c r="P12" s="1"/>
      <c r="Q12" s="1"/>
      <c r="R12" s="1"/>
    </row>
    <row r="13" spans="1:18" ht="15.75">
      <c r="A13" s="1"/>
      <c r="B13" s="1"/>
      <c r="C13" s="1"/>
      <c r="D13" s="1"/>
      <c r="E13" s="1"/>
      <c r="F13" s="1"/>
      <c r="G13" s="1"/>
      <c r="H13" s="1"/>
      <c r="I13" s="1"/>
      <c r="J13" s="1"/>
      <c r="K13" s="1"/>
      <c r="L13" s="1"/>
      <c r="M13" s="1"/>
      <c r="N13" s="1"/>
      <c r="O13" s="1"/>
      <c r="P13" s="1"/>
      <c r="Q13" s="1"/>
      <c r="R13" s="1"/>
    </row>
    <row r="14" spans="1:18" ht="15.75">
      <c r="A14" s="14" t="s">
        <v>112</v>
      </c>
      <c r="B14" s="1"/>
      <c r="C14" s="1"/>
      <c r="D14" s="1"/>
      <c r="E14" s="1"/>
      <c r="F14" s="1"/>
      <c r="G14" s="1"/>
      <c r="H14" s="1"/>
      <c r="I14" s="1"/>
      <c r="J14" s="1"/>
      <c r="K14" s="1"/>
      <c r="L14" s="1"/>
      <c r="M14" s="1"/>
      <c r="N14" s="1"/>
      <c r="O14" s="1"/>
      <c r="P14" s="1"/>
      <c r="Q14" s="1"/>
      <c r="R14" s="1"/>
    </row>
    <row r="15" spans="1:18" ht="15.75">
      <c r="A15" s="1" t="s">
        <v>8</v>
      </c>
      <c r="B15" s="1"/>
      <c r="C15" s="1"/>
      <c r="D15" s="1"/>
      <c r="E15" s="1"/>
      <c r="F15" s="1"/>
      <c r="G15" s="1"/>
      <c r="H15" s="1"/>
      <c r="I15" s="1"/>
      <c r="J15" s="1"/>
      <c r="K15" s="1"/>
      <c r="L15" s="1"/>
      <c r="M15" s="1"/>
      <c r="N15" s="1"/>
      <c r="O15" s="1"/>
      <c r="P15" s="1"/>
      <c r="Q15" s="1"/>
      <c r="R15" s="1"/>
    </row>
    <row r="16" spans="1:18" ht="15.75">
      <c r="A16" s="1"/>
      <c r="B16" s="1"/>
      <c r="C16" s="1"/>
      <c r="D16" s="1"/>
      <c r="E16" s="1"/>
      <c r="F16" s="1"/>
      <c r="G16" s="1"/>
      <c r="H16" s="1"/>
      <c r="I16" s="1"/>
      <c r="J16" s="1"/>
      <c r="K16" s="1"/>
      <c r="L16" s="1"/>
      <c r="M16" s="1"/>
      <c r="N16" s="1"/>
      <c r="O16" s="1"/>
      <c r="P16" s="1"/>
      <c r="Q16" s="1"/>
      <c r="R16" s="1"/>
    </row>
    <row r="17" spans="1:18" ht="15.75">
      <c r="A17" s="1" t="s">
        <v>153</v>
      </c>
      <c r="B17" s="1"/>
      <c r="C17" s="1"/>
      <c r="D17" s="1"/>
      <c r="E17" s="1"/>
      <c r="F17" s="1"/>
      <c r="G17" s="1"/>
      <c r="H17" s="1"/>
      <c r="I17" s="1"/>
      <c r="J17" s="1"/>
      <c r="K17" s="1"/>
      <c r="L17" s="1"/>
      <c r="M17" s="1"/>
      <c r="N17" s="1"/>
      <c r="O17" s="1"/>
      <c r="P17" s="1"/>
      <c r="Q17" s="1"/>
      <c r="R17" s="1"/>
    </row>
    <row r="18" spans="1:18" ht="15.75">
      <c r="A18" s="2" t="s">
        <v>6</v>
      </c>
      <c r="B18" s="1"/>
      <c r="C18" s="1"/>
      <c r="D18" s="1"/>
      <c r="E18" s="1"/>
      <c r="F18" s="1"/>
      <c r="G18" s="1"/>
      <c r="H18" s="1"/>
      <c r="I18" s="1"/>
      <c r="J18" s="1"/>
      <c r="K18" s="1"/>
      <c r="L18" s="1"/>
      <c r="M18" s="1"/>
      <c r="N18" s="1"/>
      <c r="O18" s="1"/>
      <c r="P18" s="1"/>
      <c r="Q18" s="1"/>
      <c r="R18" s="1"/>
    </row>
    <row r="19" spans="1:18" ht="15.75">
      <c r="A19" s="1" t="s">
        <v>10</v>
      </c>
      <c r="B19" s="1"/>
      <c r="C19" s="1"/>
      <c r="D19" s="1"/>
      <c r="E19" s="1"/>
      <c r="F19" s="1"/>
      <c r="G19" s="1"/>
      <c r="H19" s="1"/>
      <c r="I19" s="1"/>
      <c r="J19" s="1"/>
      <c r="K19" s="1"/>
      <c r="L19" s="1"/>
      <c r="M19" s="1"/>
      <c r="N19" s="1"/>
      <c r="O19" s="1"/>
      <c r="P19" s="1"/>
      <c r="Q19" s="1"/>
      <c r="R19" s="1"/>
    </row>
    <row r="20" spans="1:18" ht="15.75">
      <c r="A20" s="1"/>
      <c r="B20" s="1"/>
      <c r="C20" s="1"/>
      <c r="D20" s="1"/>
      <c r="E20" s="1"/>
      <c r="F20" s="1"/>
      <c r="G20" s="1"/>
      <c r="H20" s="1"/>
      <c r="I20" s="1"/>
      <c r="J20" s="1"/>
      <c r="K20" s="1"/>
      <c r="L20" s="1"/>
      <c r="M20" s="1"/>
      <c r="N20" s="1"/>
      <c r="O20" s="1"/>
      <c r="P20" s="1"/>
      <c r="Q20" s="1"/>
      <c r="R20" s="1"/>
    </row>
    <row r="21" spans="1:18" ht="15.75">
      <c r="A21" s="11" t="s">
        <v>5</v>
      </c>
      <c r="B21" s="1"/>
      <c r="C21" s="1"/>
      <c r="D21" s="1"/>
      <c r="E21" s="1"/>
      <c r="F21" s="1"/>
      <c r="G21" s="1"/>
      <c r="H21" s="1"/>
      <c r="I21" s="1"/>
      <c r="J21" s="1"/>
      <c r="K21" s="1"/>
      <c r="L21" s="1"/>
      <c r="M21" s="1"/>
      <c r="N21" s="1"/>
      <c r="O21" s="1"/>
      <c r="P21" s="1"/>
      <c r="Q21" s="1"/>
      <c r="R21" s="1"/>
    </row>
    <row r="22" spans="1:18" ht="15.75">
      <c r="A22" s="8" t="s">
        <v>12</v>
      </c>
      <c r="B22" s="1"/>
      <c r="C22" s="1"/>
      <c r="D22" s="1"/>
      <c r="E22" s="1"/>
      <c r="F22" s="1"/>
      <c r="G22" s="1"/>
      <c r="H22" s="1"/>
      <c r="I22" s="1"/>
      <c r="J22" s="1"/>
      <c r="K22" s="1"/>
      <c r="L22" s="1"/>
      <c r="M22" s="1"/>
      <c r="N22" s="1"/>
      <c r="O22" s="1"/>
      <c r="P22" s="1"/>
      <c r="Q22" s="1"/>
      <c r="R22" s="1"/>
    </row>
    <row r="23" spans="1:18" ht="15.75">
      <c r="A23" s="14" t="s">
        <v>11</v>
      </c>
      <c r="B23" s="1"/>
      <c r="C23" s="1"/>
      <c r="D23" s="1"/>
      <c r="E23" s="1"/>
      <c r="F23" s="1"/>
      <c r="G23" s="1"/>
      <c r="H23" s="1"/>
      <c r="I23" s="1"/>
      <c r="J23" s="1"/>
      <c r="K23" s="1"/>
      <c r="L23" s="1"/>
      <c r="M23" s="1"/>
      <c r="N23" s="1"/>
      <c r="O23" s="1"/>
      <c r="P23" s="1"/>
      <c r="Q23" s="1"/>
      <c r="R23" s="1"/>
    </row>
    <row r="24" spans="1:18" ht="15.75">
      <c r="A24" s="14" t="s">
        <v>13</v>
      </c>
      <c r="B24" s="1"/>
      <c r="C24" s="1"/>
      <c r="D24" s="1"/>
      <c r="E24" s="1"/>
      <c r="F24" s="1"/>
      <c r="G24" s="1"/>
      <c r="H24" s="1"/>
      <c r="I24" s="1"/>
      <c r="J24" s="1"/>
      <c r="K24" s="1"/>
      <c r="L24" s="1"/>
      <c r="M24" s="1"/>
      <c r="N24" s="1"/>
      <c r="O24" s="1"/>
      <c r="P24" s="1"/>
      <c r="Q24" s="1"/>
      <c r="R24" s="1"/>
    </row>
    <row r="25" spans="1:18" ht="15.75">
      <c r="A25" s="14" t="s">
        <v>14</v>
      </c>
      <c r="B25" s="1"/>
      <c r="C25" s="1"/>
      <c r="D25" s="1"/>
      <c r="E25" s="1"/>
      <c r="F25" s="1"/>
      <c r="G25" s="1"/>
      <c r="H25" s="1"/>
      <c r="I25" s="1"/>
      <c r="J25" s="1"/>
      <c r="K25" s="1"/>
      <c r="L25" s="1"/>
      <c r="M25" s="1"/>
      <c r="N25" s="1"/>
      <c r="O25" s="1"/>
      <c r="P25" s="1"/>
      <c r="Q25" s="1"/>
      <c r="R25" s="1"/>
    </row>
    <row r="26" spans="1:18" ht="15.75">
      <c r="A26" s="1"/>
      <c r="B26" s="1"/>
      <c r="C26" s="1"/>
      <c r="D26" s="1"/>
      <c r="E26" s="1"/>
      <c r="F26" s="1"/>
      <c r="G26" s="1"/>
      <c r="H26" s="1"/>
      <c r="I26" s="1"/>
      <c r="J26" s="1"/>
      <c r="K26" s="1"/>
      <c r="L26" s="1"/>
      <c r="M26" s="1"/>
      <c r="N26" s="1"/>
      <c r="O26" s="1"/>
      <c r="P26" s="1"/>
      <c r="Q26" s="1"/>
      <c r="R26" s="1"/>
    </row>
    <row r="27" spans="1:18" ht="15.75">
      <c r="A27" s="14" t="s">
        <v>15</v>
      </c>
      <c r="B27" s="1"/>
      <c r="C27" s="1"/>
      <c r="D27" s="1"/>
      <c r="E27" s="1"/>
      <c r="F27" s="1"/>
      <c r="G27" s="1"/>
      <c r="H27" s="1"/>
      <c r="I27" s="1"/>
      <c r="J27" s="1"/>
      <c r="K27" s="1"/>
      <c r="L27" s="1"/>
      <c r="M27" s="1"/>
      <c r="N27" s="1"/>
      <c r="O27" s="1"/>
      <c r="P27" s="1"/>
      <c r="Q27" s="1"/>
      <c r="R27" s="1"/>
    </row>
    <row r="28" spans="1:18" ht="15.75">
      <c r="A28" s="14" t="s">
        <v>16</v>
      </c>
      <c r="B28" s="1"/>
      <c r="C28" s="1"/>
      <c r="D28" s="1"/>
      <c r="E28" s="1"/>
      <c r="F28" s="1"/>
      <c r="G28" s="1"/>
      <c r="H28" s="1"/>
      <c r="I28" s="1"/>
      <c r="J28" s="1"/>
      <c r="K28" s="1"/>
      <c r="L28" s="1"/>
      <c r="M28" s="1"/>
      <c r="N28" s="1"/>
      <c r="O28" s="1"/>
      <c r="P28" s="1"/>
      <c r="Q28" s="1"/>
      <c r="R28" s="1"/>
    </row>
    <row r="29" spans="1:18" ht="15.75">
      <c r="A29" s="14" t="s">
        <v>17</v>
      </c>
      <c r="B29" s="1"/>
      <c r="C29" s="1"/>
      <c r="D29" s="1"/>
      <c r="E29" s="1"/>
      <c r="F29" s="1"/>
      <c r="G29" s="1"/>
      <c r="H29" s="1"/>
      <c r="I29" s="1"/>
      <c r="J29" s="1"/>
      <c r="K29" s="1"/>
      <c r="L29" s="1"/>
      <c r="M29" s="1"/>
      <c r="N29" s="1"/>
      <c r="O29" s="1"/>
      <c r="P29" s="1"/>
      <c r="Q29" s="1"/>
      <c r="R29" s="1"/>
    </row>
    <row r="30" spans="1:18" ht="15.75">
      <c r="A30" s="14" t="s">
        <v>18</v>
      </c>
      <c r="B30" s="1"/>
      <c r="C30" s="1"/>
      <c r="D30" s="1"/>
      <c r="E30" s="1"/>
      <c r="F30" s="1"/>
      <c r="G30" s="1"/>
      <c r="H30" s="1"/>
      <c r="I30" s="1"/>
      <c r="J30" s="1"/>
      <c r="K30" s="1"/>
      <c r="L30" s="1"/>
      <c r="M30" s="1"/>
      <c r="N30" s="1"/>
      <c r="O30" s="1"/>
      <c r="P30" s="1"/>
      <c r="Q30" s="1"/>
      <c r="R30" s="1"/>
    </row>
    <row r="31" spans="1:18" ht="15.75">
      <c r="A31" s="1"/>
      <c r="B31" s="1"/>
      <c r="C31" s="1"/>
      <c r="D31" s="1"/>
      <c r="E31" s="1"/>
      <c r="F31" s="1"/>
      <c r="G31" s="1"/>
      <c r="H31" s="1"/>
      <c r="I31" s="1"/>
      <c r="J31" s="1"/>
      <c r="K31" s="1"/>
      <c r="L31" s="1"/>
      <c r="M31" s="1"/>
      <c r="N31" s="1"/>
      <c r="O31" s="1"/>
      <c r="P31" s="1"/>
      <c r="Q31" s="1"/>
      <c r="R31" s="1"/>
    </row>
    <row r="32" spans="1:18" ht="15.75">
      <c r="A32" s="8" t="s">
        <v>398</v>
      </c>
      <c r="B32" s="1"/>
      <c r="C32" s="1"/>
      <c r="D32" s="1"/>
      <c r="E32" s="1"/>
      <c r="F32" s="1"/>
      <c r="G32" s="1"/>
      <c r="H32" s="1"/>
      <c r="I32" s="1"/>
      <c r="J32" s="1"/>
      <c r="K32" s="1"/>
      <c r="L32" s="1"/>
      <c r="M32" s="1"/>
      <c r="N32" s="1"/>
      <c r="O32" s="1"/>
      <c r="P32" s="1"/>
      <c r="Q32" s="1"/>
      <c r="R32" s="1"/>
    </row>
    <row r="33" spans="1:18" ht="15.75">
      <c r="A33" s="1" t="s">
        <v>315</v>
      </c>
      <c r="B33" s="1"/>
      <c r="C33" s="1"/>
      <c r="D33" s="1"/>
      <c r="E33" s="1"/>
      <c r="F33" s="1"/>
      <c r="G33" s="1"/>
      <c r="H33" s="1"/>
      <c r="I33" s="1"/>
      <c r="J33" s="1"/>
      <c r="K33" s="1"/>
      <c r="L33" s="1"/>
      <c r="M33" s="1"/>
      <c r="N33" s="1"/>
      <c r="O33" s="1"/>
      <c r="P33" s="1"/>
      <c r="Q33" s="1"/>
      <c r="R33" s="1"/>
    </row>
    <row r="34" spans="1:18" ht="15.75">
      <c r="A34" s="1" t="s">
        <v>316</v>
      </c>
      <c r="B34" s="1"/>
      <c r="C34" s="1"/>
      <c r="D34" s="1"/>
      <c r="E34" s="1"/>
      <c r="F34" s="1"/>
      <c r="G34" s="1"/>
      <c r="H34" s="1"/>
      <c r="I34" s="1"/>
      <c r="J34" s="1"/>
      <c r="K34" s="1"/>
      <c r="L34" s="1"/>
      <c r="M34" s="1"/>
      <c r="N34" s="1"/>
      <c r="O34" s="1"/>
      <c r="P34" s="1"/>
      <c r="Q34" s="1"/>
      <c r="R34" s="1"/>
    </row>
    <row r="35" spans="1:18" ht="15.75">
      <c r="A35" s="1"/>
      <c r="B35" s="1"/>
      <c r="C35" s="1"/>
      <c r="D35" s="1"/>
      <c r="E35" s="1"/>
      <c r="F35" s="1"/>
      <c r="G35" s="1"/>
      <c r="H35" s="1"/>
      <c r="I35" s="1"/>
      <c r="J35" s="1"/>
      <c r="K35" s="1"/>
      <c r="L35" s="1"/>
      <c r="M35" s="1"/>
      <c r="N35" s="1"/>
      <c r="O35" s="1"/>
      <c r="P35" s="1"/>
      <c r="Q35" s="1"/>
      <c r="R35" s="1"/>
    </row>
    <row r="36" spans="1:18" ht="15.75">
      <c r="A36" s="1" t="s">
        <v>399</v>
      </c>
      <c r="B36" s="1"/>
      <c r="C36" s="1"/>
      <c r="D36" s="1"/>
      <c r="E36" s="1"/>
      <c r="F36" s="1"/>
      <c r="G36" s="1"/>
      <c r="H36" s="1"/>
      <c r="I36" s="1"/>
      <c r="J36" s="1"/>
      <c r="K36" s="1"/>
      <c r="L36" s="1"/>
      <c r="M36" s="1"/>
      <c r="N36" s="1"/>
      <c r="O36" s="1"/>
      <c r="P36" s="1"/>
      <c r="Q36" s="1"/>
      <c r="R36" s="1"/>
    </row>
    <row r="37" spans="1:18" ht="15.75">
      <c r="A37" s="1"/>
      <c r="B37" s="1"/>
      <c r="C37" s="1"/>
      <c r="D37" s="1"/>
      <c r="E37" s="1"/>
      <c r="F37" s="1"/>
      <c r="G37" s="1"/>
      <c r="H37" s="1"/>
      <c r="I37" s="1"/>
      <c r="J37" s="1"/>
      <c r="K37" s="1"/>
      <c r="L37" s="1"/>
      <c r="M37" s="1"/>
      <c r="N37" s="1"/>
      <c r="O37" s="1"/>
      <c r="P37" s="1"/>
      <c r="Q37" s="1"/>
      <c r="R37" s="1"/>
    </row>
    <row r="38" spans="1:18" ht="15.75">
      <c r="A38" s="1"/>
      <c r="B38" s="1"/>
      <c r="C38" s="1"/>
      <c r="D38" s="1"/>
      <c r="E38" s="1"/>
      <c r="F38" s="1"/>
      <c r="G38" s="1"/>
      <c r="H38" s="1"/>
      <c r="I38" s="1"/>
      <c r="J38" s="1"/>
      <c r="K38" s="1"/>
      <c r="L38" s="1"/>
      <c r="M38" s="1"/>
      <c r="N38" s="1"/>
      <c r="O38" s="1"/>
      <c r="P38" s="1"/>
      <c r="Q38" s="1"/>
      <c r="R38" s="1"/>
    </row>
    <row r="39" spans="1:18" ht="15.75">
      <c r="A39" s="1"/>
      <c r="B39" s="1"/>
      <c r="C39" s="1"/>
      <c r="D39" s="1"/>
      <c r="E39" s="1"/>
      <c r="F39" s="1"/>
      <c r="G39" s="1"/>
      <c r="H39" s="1"/>
      <c r="I39" s="1"/>
      <c r="J39" s="1"/>
      <c r="K39" s="1"/>
      <c r="L39" s="1"/>
      <c r="M39" s="1"/>
      <c r="N39" s="1"/>
      <c r="O39" s="1"/>
      <c r="P39" s="1"/>
      <c r="Q39" s="1"/>
      <c r="R39" s="1"/>
    </row>
    <row r="40" spans="1:18" ht="15.75">
      <c r="A40" s="1"/>
      <c r="B40" s="1"/>
      <c r="C40" s="1"/>
      <c r="D40" s="1"/>
      <c r="E40" s="1"/>
      <c r="F40" s="1"/>
      <c r="G40" s="1"/>
      <c r="H40" s="1"/>
      <c r="I40" s="1"/>
      <c r="J40" s="1"/>
      <c r="K40" s="1"/>
      <c r="L40" s="1"/>
      <c r="M40" s="1"/>
      <c r="N40" s="1"/>
      <c r="O40" s="1"/>
      <c r="P40" s="1"/>
      <c r="Q40" s="1"/>
      <c r="R40" s="1"/>
    </row>
    <row r="41" spans="1:18" ht="15.75">
      <c r="A41" s="1"/>
      <c r="B41" s="1"/>
      <c r="C41" s="1"/>
      <c r="D41" s="1"/>
      <c r="E41" s="1"/>
      <c r="F41" s="1"/>
      <c r="G41" s="1"/>
      <c r="H41" s="1"/>
      <c r="I41" s="1"/>
      <c r="J41" s="1"/>
      <c r="K41" s="1"/>
      <c r="L41" s="1"/>
      <c r="M41" s="1"/>
      <c r="N41" s="1"/>
      <c r="O41" s="1"/>
      <c r="P41" s="1"/>
      <c r="Q41" s="1"/>
      <c r="R41" s="1"/>
    </row>
    <row r="42" spans="1:18" ht="15.75">
      <c r="A42" s="1"/>
      <c r="B42" s="1"/>
      <c r="C42" s="1"/>
      <c r="D42" s="1"/>
      <c r="E42" s="1"/>
      <c r="F42" s="1"/>
      <c r="G42" s="1"/>
      <c r="H42" s="1"/>
      <c r="I42" s="1"/>
      <c r="J42" s="1"/>
      <c r="K42" s="1"/>
      <c r="L42" s="1"/>
      <c r="M42" s="1"/>
      <c r="N42" s="1"/>
      <c r="O42" s="1"/>
      <c r="P42" s="1"/>
      <c r="Q42" s="1"/>
      <c r="R42" s="1"/>
    </row>
    <row r="43" spans="1:18" ht="15.75">
      <c r="A43" s="1"/>
      <c r="B43" s="1"/>
      <c r="C43" s="1"/>
      <c r="D43" s="1"/>
      <c r="E43" s="1"/>
      <c r="F43" s="1"/>
      <c r="G43" s="1"/>
      <c r="H43" s="1"/>
      <c r="I43" s="1"/>
      <c r="J43" s="1"/>
      <c r="K43" s="1"/>
      <c r="L43" s="1"/>
      <c r="M43" s="1"/>
      <c r="N43" s="1"/>
      <c r="O43" s="1"/>
      <c r="P43" s="1"/>
      <c r="Q43" s="1"/>
      <c r="R43" s="1"/>
    </row>
    <row r="44" spans="1:18" ht="15.75">
      <c r="A44" s="1"/>
      <c r="B44" s="1"/>
      <c r="C44" s="1"/>
      <c r="D44" s="1"/>
      <c r="E44" s="1"/>
      <c r="F44" s="1"/>
      <c r="G44" s="1"/>
      <c r="H44" s="1"/>
      <c r="I44" s="1"/>
      <c r="J44" s="1"/>
      <c r="K44" s="1"/>
      <c r="L44" s="1"/>
      <c r="M44" s="1"/>
      <c r="N44" s="1"/>
      <c r="O44" s="1"/>
      <c r="P44" s="1"/>
      <c r="Q44" s="1"/>
      <c r="R44" s="1"/>
    </row>
  </sheetData>
  <printOptions/>
  <pageMargins left="0.75" right="0.75" top="1" bottom="1" header="0.5" footer="0.5"/>
  <pageSetup horizontalDpi="360" verticalDpi="360" orientation="portrait" r:id="rId1"/>
</worksheet>
</file>

<file path=xl/worksheets/sheet10.xml><?xml version="1.0" encoding="utf-8"?>
<worksheet xmlns="http://schemas.openxmlformats.org/spreadsheetml/2006/main" xmlns:r="http://schemas.openxmlformats.org/officeDocument/2006/relationships">
  <dimension ref="A1:AN38"/>
  <sheetViews>
    <sheetView workbookViewId="0" topLeftCell="A1">
      <selection activeCell="C1" sqref="C1"/>
    </sheetView>
  </sheetViews>
  <sheetFormatPr defaultColWidth="9.33203125" defaultRowHeight="12.75"/>
  <cols>
    <col min="1" max="1" width="14.33203125" style="1" customWidth="1"/>
    <col min="2" max="2" width="9.16015625" style="1" customWidth="1"/>
    <col min="3" max="3" width="11.33203125" style="1" customWidth="1"/>
    <col min="4" max="4" width="9.33203125" style="1" customWidth="1"/>
    <col min="5" max="5" width="10.16015625" style="1" customWidth="1"/>
    <col min="6" max="6" width="5.16015625" style="1" customWidth="1"/>
    <col min="7" max="8" width="9.33203125" style="1" customWidth="1"/>
    <col min="9" max="9" width="4.83203125" style="1" customWidth="1"/>
    <col min="10" max="10" width="9.83203125" style="1" bestFit="1" customWidth="1"/>
    <col min="11" max="11" width="9.66015625" style="1" customWidth="1"/>
    <col min="12" max="12" width="5" style="1" customWidth="1"/>
    <col min="13" max="14" width="9.33203125" style="1" customWidth="1"/>
    <col min="15" max="15" width="4.66015625" style="1" customWidth="1"/>
    <col min="16" max="18" width="9.33203125" style="1" customWidth="1"/>
    <col min="19" max="19" width="11.66015625" style="1" customWidth="1"/>
    <col min="20" max="23" width="9.33203125" style="1" customWidth="1"/>
    <col min="24" max="24" width="11.33203125" style="1" customWidth="1"/>
    <col min="25" max="25" width="9.33203125" style="1" customWidth="1"/>
    <col min="26" max="26" width="9.66015625" style="1" customWidth="1"/>
    <col min="27" max="27" width="4.83203125" style="1" customWidth="1"/>
    <col min="28" max="29" width="9.33203125" style="1" customWidth="1"/>
    <col min="30" max="30" width="4.66015625" style="1" customWidth="1"/>
    <col min="31" max="32" width="9.33203125" style="1" customWidth="1"/>
    <col min="33" max="33" width="4.83203125" style="1" customWidth="1"/>
    <col min="34" max="35" width="9.33203125" style="1" customWidth="1"/>
    <col min="36" max="36" width="4.83203125" style="1" customWidth="1"/>
    <col min="37" max="39" width="9.33203125" style="1" customWidth="1"/>
    <col min="40" max="40" width="11.66015625" style="1" customWidth="1"/>
    <col min="41" max="16384" width="9.33203125" style="1" customWidth="1"/>
  </cols>
  <sheetData>
    <row r="1" spans="1:3" ht="15.75">
      <c r="A1" s="54" t="s">
        <v>114</v>
      </c>
      <c r="B1" s="55"/>
      <c r="C1" s="3" t="str">
        <f>+'bajra, '96-'31'!C1</f>
        <v>Pune Region</v>
      </c>
    </row>
    <row r="2" ht="15.75">
      <c r="C2" s="1" t="str">
        <f>+'bajra, '96-'31'!C2</f>
        <v>Source = V.D. Divekar, Prices and Wages in Pune Region in a Period of Transition, 1805-1830 AD. </v>
      </c>
    </row>
    <row r="3" ht="15.75">
      <c r="C3" s="1" t="str">
        <f>+'bajra, '96-'31'!C3</f>
        <v>Pune: Gokhale Institute of Politics and Economics, 1989.</v>
      </c>
    </row>
    <row r="6" ht="15.75">
      <c r="A6" s="1" t="s">
        <v>286</v>
      </c>
    </row>
    <row r="7" ht="15.75">
      <c r="A7" s="1" t="s">
        <v>285</v>
      </c>
    </row>
    <row r="10" ht="15.75">
      <c r="A10" s="3" t="s">
        <v>338</v>
      </c>
    </row>
    <row r="11" ht="15.75">
      <c r="A11" s="3"/>
    </row>
    <row r="12" ht="15.75">
      <c r="A12" s="3"/>
    </row>
    <row r="13" spans="1:32" ht="15.75">
      <c r="A13" s="3"/>
      <c r="H13" s="39" t="s">
        <v>328</v>
      </c>
      <c r="AF13" s="43" t="s">
        <v>329</v>
      </c>
    </row>
    <row r="15" spans="3:38" ht="15.75">
      <c r="C15" s="34" t="s">
        <v>292</v>
      </c>
      <c r="G15" s="34" t="s">
        <v>293</v>
      </c>
      <c r="H15" s="21"/>
      <c r="J15" s="3" t="s">
        <v>294</v>
      </c>
      <c r="M15" s="34" t="s">
        <v>295</v>
      </c>
      <c r="Q15" s="3" t="s">
        <v>298</v>
      </c>
      <c r="X15" s="34" t="s">
        <v>292</v>
      </c>
      <c r="AB15" s="34" t="s">
        <v>293</v>
      </c>
      <c r="AC15" s="21"/>
      <c r="AE15" s="3" t="s">
        <v>294</v>
      </c>
      <c r="AH15" s="34" t="s">
        <v>295</v>
      </c>
      <c r="AL15" s="3" t="s">
        <v>298</v>
      </c>
    </row>
    <row r="16" spans="1:40" ht="15.75">
      <c r="A16" s="12" t="s">
        <v>37</v>
      </c>
      <c r="B16" s="12" t="s">
        <v>254</v>
      </c>
      <c r="C16" s="12" t="s">
        <v>287</v>
      </c>
      <c r="D16" s="12" t="s">
        <v>254</v>
      </c>
      <c r="E16" s="12" t="s">
        <v>288</v>
      </c>
      <c r="F16" s="10"/>
      <c r="G16" s="12" t="s">
        <v>254</v>
      </c>
      <c r="H16" s="12" t="s">
        <v>289</v>
      </c>
      <c r="J16" s="12" t="s">
        <v>254</v>
      </c>
      <c r="K16" s="12" t="s">
        <v>290</v>
      </c>
      <c r="M16" s="12" t="s">
        <v>254</v>
      </c>
      <c r="N16" s="12" t="s">
        <v>291</v>
      </c>
      <c r="P16" s="12" t="s">
        <v>254</v>
      </c>
      <c r="Q16" s="12" t="s">
        <v>296</v>
      </c>
      <c r="R16" s="12" t="s">
        <v>254</v>
      </c>
      <c r="S16" s="12" t="s">
        <v>297</v>
      </c>
      <c r="V16" s="12" t="s">
        <v>37</v>
      </c>
      <c r="W16" s="12" t="s">
        <v>254</v>
      </c>
      <c r="X16" s="12" t="s">
        <v>287</v>
      </c>
      <c r="Y16" s="12" t="s">
        <v>254</v>
      </c>
      <c r="Z16" s="12" t="s">
        <v>288</v>
      </c>
      <c r="AA16" s="10"/>
      <c r="AB16" s="12" t="s">
        <v>254</v>
      </c>
      <c r="AC16" s="12" t="s">
        <v>289</v>
      </c>
      <c r="AE16" s="12" t="s">
        <v>254</v>
      </c>
      <c r="AF16" s="12" t="s">
        <v>290</v>
      </c>
      <c r="AH16" s="12" t="s">
        <v>254</v>
      </c>
      <c r="AI16" s="12" t="s">
        <v>291</v>
      </c>
      <c r="AK16" s="12" t="s">
        <v>254</v>
      </c>
      <c r="AL16" s="12" t="s">
        <v>296</v>
      </c>
      <c r="AM16" s="12" t="s">
        <v>254</v>
      </c>
      <c r="AN16" s="12" t="s">
        <v>297</v>
      </c>
    </row>
    <row r="17" spans="1:40" ht="15.75">
      <c r="A17" s="28" t="s">
        <v>39</v>
      </c>
      <c r="B17" s="10"/>
      <c r="C17" s="10"/>
      <c r="D17" s="10"/>
      <c r="E17" s="10"/>
      <c r="F17" s="10"/>
      <c r="J17" s="4">
        <v>21.41</v>
      </c>
      <c r="K17" s="4">
        <v>31.31</v>
      </c>
      <c r="M17" s="10">
        <v>21.39</v>
      </c>
      <c r="N17" s="10">
        <v>26.36</v>
      </c>
      <c r="P17" s="4">
        <v>21.39</v>
      </c>
      <c r="Q17" s="10">
        <v>39.07</v>
      </c>
      <c r="R17" s="10"/>
      <c r="S17" s="10"/>
      <c r="V17" s="28" t="s">
        <v>39</v>
      </c>
      <c r="W17" s="10"/>
      <c r="X17" s="10"/>
      <c r="Y17" s="10"/>
      <c r="Z17" s="10"/>
      <c r="AA17" s="10"/>
      <c r="AB17" s="10"/>
      <c r="AC17" s="10"/>
      <c r="AD17" s="10"/>
      <c r="AE17" s="31">
        <f>1/(J17)*(10.78/0.9331)</f>
        <v>0.5396024391431813</v>
      </c>
      <c r="AF17" s="31">
        <f>1/(K17)*(10.78/0.9331)</f>
        <v>0.3689839738759346</v>
      </c>
      <c r="AG17" s="10"/>
      <c r="AH17" s="31">
        <f>1/(M17)*(10.78/0.9331)</f>
        <v>0.5401069762531797</v>
      </c>
      <c r="AI17" s="31">
        <f>1/(N17)*(10.78/0.9331)</f>
        <v>0.4382734530370073</v>
      </c>
      <c r="AJ17" s="10"/>
      <c r="AK17" s="31">
        <f>1/(P17)*(10.78/0.9331)</f>
        <v>0.5401069762531797</v>
      </c>
      <c r="AL17" s="31">
        <f>1/(Q17)*(10.78/0.9331)</f>
        <v>0.29569716462901235</v>
      </c>
      <c r="AM17" s="10"/>
      <c r="AN17" s="10"/>
    </row>
    <row r="18" spans="1:40" ht="15.75">
      <c r="A18" s="28" t="s">
        <v>40</v>
      </c>
      <c r="B18" s="10"/>
      <c r="C18" s="10"/>
      <c r="D18" s="10"/>
      <c r="E18" s="10"/>
      <c r="F18" s="10"/>
      <c r="J18" s="4">
        <v>17.04</v>
      </c>
      <c r="K18" s="4">
        <v>21.38</v>
      </c>
      <c r="M18" s="10"/>
      <c r="N18" s="10"/>
      <c r="P18" s="4"/>
      <c r="Q18" s="10"/>
      <c r="R18" s="4">
        <v>17.02</v>
      </c>
      <c r="S18" s="4">
        <v>19.66</v>
      </c>
      <c r="V18" s="28" t="s">
        <v>40</v>
      </c>
      <c r="W18" s="10"/>
      <c r="X18" s="10"/>
      <c r="Y18" s="10"/>
      <c r="Z18" s="10"/>
      <c r="AA18" s="10"/>
      <c r="AB18" s="10"/>
      <c r="AC18" s="10"/>
      <c r="AD18" s="10"/>
      <c r="AE18" s="31">
        <f aca="true" t="shared" si="0" ref="AE18:AE36">1/(J18)*(10.78/0.9331)</f>
        <v>0.6779863980079527</v>
      </c>
      <c r="AF18" s="31">
        <f aca="true" t="shared" si="1" ref="AF18:AF24">1/(K18)*(10.78/0.9331)</f>
        <v>0.5403595987865067</v>
      </c>
      <c r="AG18" s="10"/>
      <c r="AH18" s="31"/>
      <c r="AI18" s="31"/>
      <c r="AJ18" s="10"/>
      <c r="AK18" s="31"/>
      <c r="AL18" s="31"/>
      <c r="AM18" s="31">
        <f aca="true" t="shared" si="2" ref="AM18:AM26">1/(R18)*(10.78/0.9331)</f>
        <v>0.6787830917776447</v>
      </c>
      <c r="AN18" s="31">
        <f aca="true" t="shared" si="3" ref="AN18:AN26">1/(S18)*(10.78/0.9331)</f>
        <v>0.5876341923731186</v>
      </c>
    </row>
    <row r="19" spans="1:40" ht="15.75">
      <c r="A19" s="28" t="s">
        <v>41</v>
      </c>
      <c r="B19" s="10"/>
      <c r="C19" s="10"/>
      <c r="D19" s="10"/>
      <c r="E19" s="10"/>
      <c r="F19" s="10"/>
      <c r="J19" s="4">
        <v>16.65</v>
      </c>
      <c r="K19" s="4">
        <v>21.75</v>
      </c>
      <c r="M19" s="10">
        <v>16.94</v>
      </c>
      <c r="N19" s="10">
        <v>16.51</v>
      </c>
      <c r="P19" s="4"/>
      <c r="Q19" s="10"/>
      <c r="R19" s="4">
        <v>16.94</v>
      </c>
      <c r="S19" s="4">
        <v>15.23</v>
      </c>
      <c r="V19" s="28" t="s">
        <v>41</v>
      </c>
      <c r="W19" s="10"/>
      <c r="X19" s="10"/>
      <c r="Y19" s="10"/>
      <c r="Z19" s="10"/>
      <c r="AA19" s="10"/>
      <c r="AB19" s="10"/>
      <c r="AC19" s="10"/>
      <c r="AD19" s="10"/>
      <c r="AE19" s="31">
        <f t="shared" si="0"/>
        <v>0.6938671604838147</v>
      </c>
      <c r="AF19" s="31">
        <f t="shared" si="1"/>
        <v>0.531167274577265</v>
      </c>
      <c r="AG19" s="10"/>
      <c r="AH19" s="31">
        <f aca="true" t="shared" si="4" ref="AH19:AI25">1/(M19)*(10.78/0.9331)</f>
        <v>0.6819886789879287</v>
      </c>
      <c r="AI19" s="31">
        <f t="shared" si="4"/>
        <v>0.6997509522747131</v>
      </c>
      <c r="AJ19" s="10"/>
      <c r="AK19" s="31"/>
      <c r="AL19" s="31"/>
      <c r="AM19" s="31">
        <f t="shared" si="2"/>
        <v>0.6819886789879287</v>
      </c>
      <c r="AN19" s="31">
        <f t="shared" si="3"/>
        <v>0.7585612752498695</v>
      </c>
    </row>
    <row r="20" spans="1:40" ht="15.75">
      <c r="A20" s="28" t="s">
        <v>42</v>
      </c>
      <c r="B20" s="10"/>
      <c r="C20" s="10"/>
      <c r="D20" s="10">
        <v>13.34</v>
      </c>
      <c r="E20" s="4">
        <v>11.59</v>
      </c>
      <c r="F20" s="4"/>
      <c r="G20" s="10">
        <v>13.34</v>
      </c>
      <c r="H20" s="10">
        <v>13.44</v>
      </c>
      <c r="J20" s="4">
        <v>12.78</v>
      </c>
      <c r="K20" s="4">
        <v>17.16</v>
      </c>
      <c r="M20" s="10">
        <v>13.34</v>
      </c>
      <c r="N20" s="10">
        <v>12.78</v>
      </c>
      <c r="P20" s="4">
        <v>14.15</v>
      </c>
      <c r="Q20" s="10">
        <v>12.99</v>
      </c>
      <c r="R20" s="4">
        <v>13.62</v>
      </c>
      <c r="S20" s="4">
        <v>14.89</v>
      </c>
      <c r="V20" s="28" t="s">
        <v>42</v>
      </c>
      <c r="W20" s="10"/>
      <c r="X20" s="10"/>
      <c r="Y20" s="31">
        <f>1/(D20)*(10.78/0.9331)</f>
        <v>0.8660335998542363</v>
      </c>
      <c r="Z20" s="31">
        <f>1/(E20)*(10.78/0.9331)</f>
        <v>0.9967979484085862</v>
      </c>
      <c r="AA20" s="10"/>
      <c r="AB20" s="31">
        <f aca="true" t="shared" si="5" ref="AB20:AC23">1/(G20)*(10.78/0.9331)</f>
        <v>0.8660335998542363</v>
      </c>
      <c r="AC20" s="31">
        <f t="shared" si="5"/>
        <v>0.8595898974743685</v>
      </c>
      <c r="AD20" s="10"/>
      <c r="AE20" s="31">
        <f t="shared" si="0"/>
        <v>0.9039818640106035</v>
      </c>
      <c r="AF20" s="31">
        <f t="shared" si="1"/>
        <v>0.6732452343855194</v>
      </c>
      <c r="AG20" s="10"/>
      <c r="AH20" s="31">
        <f t="shared" si="4"/>
        <v>0.8660335998542363</v>
      </c>
      <c r="AI20" s="31">
        <f t="shared" si="4"/>
        <v>0.9039818640106035</v>
      </c>
      <c r="AJ20" s="10"/>
      <c r="AK20" s="31">
        <f>1/(P20)*(10.78/0.9331)</f>
        <v>0.8164585315940293</v>
      </c>
      <c r="AL20" s="31">
        <f>1/(Q20)*(10.78/0.9331)</f>
        <v>0.8893678384954206</v>
      </c>
      <c r="AM20" s="31">
        <f t="shared" si="2"/>
        <v>0.8482296785650156</v>
      </c>
      <c r="AN20" s="31">
        <f t="shared" si="3"/>
        <v>0.7758823520520828</v>
      </c>
    </row>
    <row r="21" spans="1:40" ht="15.75">
      <c r="A21" s="28" t="s">
        <v>43</v>
      </c>
      <c r="B21" s="10"/>
      <c r="C21" s="10"/>
      <c r="D21" s="10"/>
      <c r="E21" s="4"/>
      <c r="F21" s="4"/>
      <c r="G21" s="10">
        <v>14.14</v>
      </c>
      <c r="H21" s="10">
        <v>26.45</v>
      </c>
      <c r="J21" s="4">
        <v>14.28</v>
      </c>
      <c r="K21" s="4">
        <v>28.23</v>
      </c>
      <c r="M21" s="10">
        <v>13.86</v>
      </c>
      <c r="N21" s="10">
        <v>26.63</v>
      </c>
      <c r="P21" s="4">
        <v>16.52</v>
      </c>
      <c r="Q21" s="10">
        <v>29.09</v>
      </c>
      <c r="R21" s="4">
        <v>14.05</v>
      </c>
      <c r="S21" s="4">
        <v>26.2</v>
      </c>
      <c r="V21" s="28" t="s">
        <v>43</v>
      </c>
      <c r="W21" s="10"/>
      <c r="X21" s="10"/>
      <c r="Y21" s="31"/>
      <c r="Z21" s="31"/>
      <c r="AA21" s="10"/>
      <c r="AB21" s="31">
        <f t="shared" si="5"/>
        <v>0.8170359421538552</v>
      </c>
      <c r="AC21" s="31">
        <f t="shared" si="5"/>
        <v>0.4367821634047453</v>
      </c>
      <c r="AD21" s="10"/>
      <c r="AE21" s="31">
        <f t="shared" si="0"/>
        <v>0.8090257858582293</v>
      </c>
      <c r="AF21" s="31">
        <f t="shared" si="1"/>
        <v>0.4092415239835463</v>
      </c>
      <c r="AG21" s="10"/>
      <c r="AH21" s="31">
        <f t="shared" si="4"/>
        <v>0.8335417187630241</v>
      </c>
      <c r="AI21" s="31">
        <f t="shared" si="4"/>
        <v>0.4338298243355431</v>
      </c>
      <c r="AJ21" s="10"/>
      <c r="AK21" s="31">
        <f>1/(P21)*(10.78/0.9331)</f>
        <v>0.6993273742164354</v>
      </c>
      <c r="AL21" s="31">
        <f>1/(Q21)*(10.78/0.9331)</f>
        <v>0.39714294335013794</v>
      </c>
      <c r="AM21" s="31">
        <f t="shared" si="2"/>
        <v>0.822269624345588</v>
      </c>
      <c r="AN21" s="31">
        <f t="shared" si="3"/>
        <v>0.4409499321395234</v>
      </c>
    </row>
    <row r="22" spans="1:40" ht="15.75">
      <c r="A22" s="28" t="s">
        <v>44</v>
      </c>
      <c r="B22" s="10">
        <v>18.26</v>
      </c>
      <c r="C22" s="4">
        <v>26.12</v>
      </c>
      <c r="D22" s="10"/>
      <c r="E22" s="4"/>
      <c r="F22" s="4"/>
      <c r="G22" s="10">
        <v>18.28</v>
      </c>
      <c r="H22" s="10">
        <v>35.92</v>
      </c>
      <c r="J22" s="4">
        <v>19.09</v>
      </c>
      <c r="K22" s="4">
        <v>31.43</v>
      </c>
      <c r="M22" s="10">
        <v>19.31</v>
      </c>
      <c r="N22" s="10">
        <v>36.74</v>
      </c>
      <c r="P22" s="4"/>
      <c r="Q22" s="10"/>
      <c r="R22" s="4">
        <v>19.02</v>
      </c>
      <c r="S22" s="4">
        <v>28.36</v>
      </c>
      <c r="V22" s="28" t="s">
        <v>44</v>
      </c>
      <c r="W22" s="31">
        <f>1/(B22)*(10.78/0.9331)</f>
        <v>0.6326882925550664</v>
      </c>
      <c r="X22" s="31">
        <f>1/(C22)*(10.78/0.9331)</f>
        <v>0.44230046791943</v>
      </c>
      <c r="Y22" s="31"/>
      <c r="Z22" s="31"/>
      <c r="AA22" s="10"/>
      <c r="AB22" s="31">
        <f t="shared" si="5"/>
        <v>0.6319960734166036</v>
      </c>
      <c r="AC22" s="31">
        <f t="shared" si="5"/>
        <v>0.32162829125989734</v>
      </c>
      <c r="AD22" s="10"/>
      <c r="AE22" s="31">
        <f t="shared" si="0"/>
        <v>0.6051801059222375</v>
      </c>
      <c r="AF22" s="31">
        <f t="shared" si="1"/>
        <v>0.3675751900113112</v>
      </c>
      <c r="AG22" s="10"/>
      <c r="AH22" s="31">
        <f t="shared" si="4"/>
        <v>0.5982852523073803</v>
      </c>
      <c r="AI22" s="31">
        <f t="shared" si="4"/>
        <v>0.314449869952518</v>
      </c>
      <c r="AJ22" s="10"/>
      <c r="AK22" s="31"/>
      <c r="AL22" s="31"/>
      <c r="AM22" s="31">
        <f t="shared" si="2"/>
        <v>0.6074073723478187</v>
      </c>
      <c r="AN22" s="31">
        <f t="shared" si="3"/>
        <v>0.40736559316133686</v>
      </c>
    </row>
    <row r="23" spans="1:40" ht="15.75">
      <c r="A23" s="28" t="s">
        <v>45</v>
      </c>
      <c r="B23" s="10">
        <v>19.37</v>
      </c>
      <c r="C23" s="4">
        <v>25.52</v>
      </c>
      <c r="D23" s="10"/>
      <c r="E23" s="4"/>
      <c r="F23" s="4"/>
      <c r="G23" s="10">
        <v>19.37</v>
      </c>
      <c r="H23" s="10">
        <v>33.16</v>
      </c>
      <c r="J23" s="4">
        <v>19.98</v>
      </c>
      <c r="K23" s="4">
        <v>34.88</v>
      </c>
      <c r="M23" s="10">
        <v>19.81</v>
      </c>
      <c r="N23" s="10">
        <v>35.15</v>
      </c>
      <c r="P23" s="4"/>
      <c r="Q23" s="10"/>
      <c r="R23" s="4">
        <v>19.89</v>
      </c>
      <c r="S23" s="4">
        <v>29.21</v>
      </c>
      <c r="V23" s="28" t="s">
        <v>45</v>
      </c>
      <c r="W23" s="31">
        <f>1/(B23)*(10.78/0.9331)</f>
        <v>0.5964320197240842</v>
      </c>
      <c r="X23" s="31">
        <f>1/(C23)*(10.78/0.9331)</f>
        <v>0.4526993817419872</v>
      </c>
      <c r="Y23" s="31"/>
      <c r="Z23" s="31"/>
      <c r="AA23" s="10"/>
      <c r="AB23" s="31">
        <f t="shared" si="5"/>
        <v>0.5964320197240842</v>
      </c>
      <c r="AC23" s="31">
        <f t="shared" si="5"/>
        <v>0.3483983179148225</v>
      </c>
      <c r="AD23" s="10"/>
      <c r="AE23" s="31">
        <f t="shared" si="0"/>
        <v>0.5782226337365121</v>
      </c>
      <c r="AF23" s="31">
        <f t="shared" si="1"/>
        <v>0.33121812563232544</v>
      </c>
      <c r="AG23" s="10"/>
      <c r="AH23" s="31">
        <f t="shared" si="4"/>
        <v>0.5831846654243066</v>
      </c>
      <c r="AI23" s="31">
        <f t="shared" si="4"/>
        <v>0.32867391812391217</v>
      </c>
      <c r="AJ23" s="10"/>
      <c r="AK23" s="31"/>
      <c r="AL23" s="31"/>
      <c r="AM23" s="31">
        <f t="shared" si="2"/>
        <v>0.5808390257443697</v>
      </c>
      <c r="AN23" s="31">
        <f t="shared" si="3"/>
        <v>0.3955114078074465</v>
      </c>
    </row>
    <row r="24" spans="1:40" ht="15.75">
      <c r="A24" s="28" t="s">
        <v>50</v>
      </c>
      <c r="B24" s="10"/>
      <c r="C24" s="4"/>
      <c r="D24" s="10">
        <v>22.61</v>
      </c>
      <c r="E24" s="4">
        <v>51.7</v>
      </c>
      <c r="F24" s="4"/>
      <c r="G24" s="10"/>
      <c r="H24" s="10"/>
      <c r="J24" s="4">
        <v>23.5</v>
      </c>
      <c r="K24" s="4">
        <v>39.38</v>
      </c>
      <c r="M24" s="10">
        <v>23.89</v>
      </c>
      <c r="N24" s="10">
        <v>35.15</v>
      </c>
      <c r="P24" s="4"/>
      <c r="Q24" s="10"/>
      <c r="R24" s="4">
        <v>23.27</v>
      </c>
      <c r="S24" s="4">
        <v>32.04</v>
      </c>
      <c r="V24" s="28" t="s">
        <v>50</v>
      </c>
      <c r="W24" s="31"/>
      <c r="X24" s="31"/>
      <c r="Y24" s="31">
        <f>1/(D24)*(10.78/0.9331)</f>
        <v>0.51096365422625</v>
      </c>
      <c r="Z24" s="31">
        <f>1/(E24)*(10.78/0.9331)</f>
        <v>0.2234601203492362</v>
      </c>
      <c r="AA24" s="10"/>
      <c r="AB24" s="31"/>
      <c r="AC24" s="31"/>
      <c r="AD24" s="10"/>
      <c r="AE24" s="31">
        <f t="shared" si="0"/>
        <v>0.4916122647683197</v>
      </c>
      <c r="AF24" s="31">
        <f t="shared" si="1"/>
        <v>0.2933694317434107</v>
      </c>
      <c r="AG24" s="10"/>
      <c r="AH24" s="31">
        <f t="shared" si="4"/>
        <v>0.4835867820031608</v>
      </c>
      <c r="AI24" s="31">
        <f t="shared" si="4"/>
        <v>0.32867391812391217</v>
      </c>
      <c r="AJ24" s="10"/>
      <c r="AK24" s="31"/>
      <c r="AL24" s="31"/>
      <c r="AM24" s="31">
        <f t="shared" si="2"/>
        <v>0.49647134602731047</v>
      </c>
      <c r="AN24" s="31">
        <f t="shared" si="3"/>
        <v>0.3605770356446789</v>
      </c>
    </row>
    <row r="25" spans="1:40" ht="15.75">
      <c r="A25" s="28" t="s">
        <v>46</v>
      </c>
      <c r="B25" s="10"/>
      <c r="C25" s="4"/>
      <c r="D25" s="10"/>
      <c r="E25" s="4"/>
      <c r="F25" s="4"/>
      <c r="G25" s="10">
        <v>22.43</v>
      </c>
      <c r="H25" s="10">
        <v>26.29</v>
      </c>
      <c r="J25" s="4"/>
      <c r="K25" s="4"/>
      <c r="M25" s="10">
        <v>23.14</v>
      </c>
      <c r="N25" s="10">
        <v>38.34</v>
      </c>
      <c r="P25" s="4"/>
      <c r="Q25" s="10"/>
      <c r="R25" s="4">
        <v>21.64</v>
      </c>
      <c r="S25" s="4">
        <v>24.31</v>
      </c>
      <c r="V25" s="28" t="s">
        <v>46</v>
      </c>
      <c r="W25" s="31"/>
      <c r="X25" s="31"/>
      <c r="Y25" s="31"/>
      <c r="Z25" s="31"/>
      <c r="AA25" s="10"/>
      <c r="AB25" s="31">
        <f>1/(G25)*(10.78/0.9331)</f>
        <v>0.5150641204661397</v>
      </c>
      <c r="AC25" s="31">
        <f>1/(H25)*(10.78/0.9331)</f>
        <v>0.4394404040340629</v>
      </c>
      <c r="AD25" s="10"/>
      <c r="AE25" s="31"/>
      <c r="AF25" s="31"/>
      <c r="AG25" s="10"/>
      <c r="AH25" s="31">
        <f t="shared" si="4"/>
        <v>0.49926051089263235</v>
      </c>
      <c r="AI25" s="31">
        <f t="shared" si="4"/>
        <v>0.3013272880035345</v>
      </c>
      <c r="AJ25" s="10"/>
      <c r="AK25" s="31"/>
      <c r="AL25" s="31"/>
      <c r="AM25" s="31">
        <f t="shared" si="2"/>
        <v>0.5338672930709571</v>
      </c>
      <c r="AN25" s="31">
        <f t="shared" si="3"/>
        <v>0.4752319301544843</v>
      </c>
    </row>
    <row r="26" spans="1:40" ht="15.75">
      <c r="A26" s="28" t="s">
        <v>47</v>
      </c>
      <c r="B26" s="10"/>
      <c r="C26" s="4"/>
      <c r="D26" s="10"/>
      <c r="E26" s="4"/>
      <c r="F26" s="4"/>
      <c r="G26" s="10"/>
      <c r="H26" s="10"/>
      <c r="J26" s="4">
        <v>15.66</v>
      </c>
      <c r="K26" s="4">
        <v>28.5</v>
      </c>
      <c r="M26" s="10"/>
      <c r="N26" s="10"/>
      <c r="P26" s="4"/>
      <c r="Q26" s="10"/>
      <c r="R26" s="4">
        <v>17</v>
      </c>
      <c r="S26" s="4">
        <v>19.89</v>
      </c>
      <c r="V26" s="28" t="s">
        <v>47</v>
      </c>
      <c r="W26" s="31"/>
      <c r="X26" s="31"/>
      <c r="Y26" s="31"/>
      <c r="Z26" s="31"/>
      <c r="AA26" s="10"/>
      <c r="AB26" s="31"/>
      <c r="AC26" s="31"/>
      <c r="AD26" s="10"/>
      <c r="AE26" s="31">
        <f t="shared" si="0"/>
        <v>0.737732325801757</v>
      </c>
      <c r="AF26" s="31">
        <f>1/(K26)*(10.78/0.9331)</f>
        <v>0.4053644990194917</v>
      </c>
      <c r="AG26" s="10"/>
      <c r="AH26" s="31"/>
      <c r="AI26" s="31"/>
      <c r="AJ26" s="10"/>
      <c r="AK26" s="31"/>
      <c r="AL26" s="31"/>
      <c r="AM26" s="31">
        <f t="shared" si="2"/>
        <v>0.6795816601209125</v>
      </c>
      <c r="AN26" s="31">
        <f t="shared" si="3"/>
        <v>0.5808390257443697</v>
      </c>
    </row>
    <row r="27" spans="1:40" ht="15.75">
      <c r="A27" s="28" t="s">
        <v>48</v>
      </c>
      <c r="B27" s="10">
        <v>16.75</v>
      </c>
      <c r="C27" s="4">
        <v>20.66</v>
      </c>
      <c r="D27" s="10"/>
      <c r="E27" s="4"/>
      <c r="F27" s="4"/>
      <c r="G27" s="10"/>
      <c r="H27" s="10"/>
      <c r="J27" s="4">
        <v>15.66</v>
      </c>
      <c r="K27" s="4">
        <v>17.72</v>
      </c>
      <c r="M27" s="10"/>
      <c r="N27" s="10"/>
      <c r="P27" s="4"/>
      <c r="Q27" s="10"/>
      <c r="R27" s="4"/>
      <c r="S27" s="4"/>
      <c r="V27" s="28" t="s">
        <v>48</v>
      </c>
      <c r="W27" s="31">
        <f>1/(B27)*(10.78/0.9331)</f>
        <v>0.6897246699734635</v>
      </c>
      <c r="X27" s="31">
        <f>1/(C27)*(10.78/0.9331)</f>
        <v>0.5591911046493472</v>
      </c>
      <c r="Y27" s="31"/>
      <c r="Z27" s="31"/>
      <c r="AA27" s="10"/>
      <c r="AB27" s="31"/>
      <c r="AC27" s="31"/>
      <c r="AD27" s="10"/>
      <c r="AE27" s="31">
        <f t="shared" si="0"/>
        <v>0.737732325801757</v>
      </c>
      <c r="AF27" s="31">
        <f>1/(K27)*(10.78/0.9331)</f>
        <v>0.6519688612898146</v>
      </c>
      <c r="AG27" s="10"/>
      <c r="AH27" s="31"/>
      <c r="AI27" s="31"/>
      <c r="AJ27" s="10"/>
      <c r="AK27" s="31"/>
      <c r="AL27" s="31"/>
      <c r="AM27" s="31"/>
      <c r="AN27" s="31"/>
    </row>
    <row r="28" spans="1:40" ht="15.75">
      <c r="A28" s="28" t="s">
        <v>49</v>
      </c>
      <c r="B28" s="10">
        <v>11.34</v>
      </c>
      <c r="C28" s="4">
        <v>8.66</v>
      </c>
      <c r="D28" s="10">
        <v>11.42</v>
      </c>
      <c r="E28" s="4">
        <v>9.92</v>
      </c>
      <c r="F28" s="4"/>
      <c r="G28" s="10"/>
      <c r="H28" s="10"/>
      <c r="J28" s="4">
        <v>11.4</v>
      </c>
      <c r="K28" s="4">
        <v>11.25</v>
      </c>
      <c r="M28" s="10"/>
      <c r="N28" s="10"/>
      <c r="P28" s="4"/>
      <c r="Q28" s="10"/>
      <c r="R28" s="4">
        <v>11.41</v>
      </c>
      <c r="S28" s="4">
        <v>10.5</v>
      </c>
      <c r="V28" s="28" t="s">
        <v>49</v>
      </c>
      <c r="W28" s="31">
        <f>1/(B28)*(10.78/0.9331)</f>
        <v>1.0187732118214738</v>
      </c>
      <c r="X28" s="31">
        <f>1/(C28)*(10.78/0.9331)</f>
        <v>1.3340517577431308</v>
      </c>
      <c r="Y28" s="31">
        <f aca="true" t="shared" si="6" ref="Y28:Z30">1/(D28)*(10.78/0.9331)</f>
        <v>1.011636446764931</v>
      </c>
      <c r="Z28" s="31">
        <f t="shared" si="6"/>
        <v>1.1646056675459187</v>
      </c>
      <c r="AA28" s="10"/>
      <c r="AB28" s="31"/>
      <c r="AC28" s="31"/>
      <c r="AD28" s="10"/>
      <c r="AE28" s="31">
        <f t="shared" si="0"/>
        <v>1.0134112475487291</v>
      </c>
      <c r="AF28" s="31">
        <f>1/(K28)*(10.78/0.9331)</f>
        <v>1.0269233975160457</v>
      </c>
      <c r="AG28" s="10"/>
      <c r="AH28" s="31"/>
      <c r="AI28" s="31"/>
      <c r="AJ28" s="10"/>
      <c r="AK28" s="31"/>
      <c r="AL28" s="31"/>
      <c r="AM28" s="31">
        <f>1/(R28)*(10.78/0.9331)</f>
        <v>1.0125230694176612</v>
      </c>
      <c r="AN28" s="31">
        <f>1/(S28)*(10.78/0.9331)</f>
        <v>1.1002750687671916</v>
      </c>
    </row>
    <row r="29" spans="1:40" ht="15.75">
      <c r="A29" s="28" t="s">
        <v>51</v>
      </c>
      <c r="B29" s="10"/>
      <c r="C29" s="4"/>
      <c r="D29" s="10">
        <v>14.83</v>
      </c>
      <c r="E29" s="4">
        <v>14.31</v>
      </c>
      <c r="F29" s="4"/>
      <c r="G29" s="10"/>
      <c r="H29" s="10"/>
      <c r="J29" s="4"/>
      <c r="K29" s="4"/>
      <c r="M29" s="10"/>
      <c r="N29" s="10"/>
      <c r="P29" s="4"/>
      <c r="Q29" s="10"/>
      <c r="R29" s="4"/>
      <c r="S29" s="4"/>
      <c r="V29" s="28" t="s">
        <v>51</v>
      </c>
      <c r="W29" s="31"/>
      <c r="X29" s="31"/>
      <c r="Y29" s="31">
        <f t="shared" si="6"/>
        <v>0.7790214579943029</v>
      </c>
      <c r="Z29" s="31">
        <f t="shared" si="6"/>
        <v>0.8073297150283376</v>
      </c>
      <c r="AA29" s="10"/>
      <c r="AB29" s="31"/>
      <c r="AC29" s="31"/>
      <c r="AD29" s="10"/>
      <c r="AE29" s="31"/>
      <c r="AF29" s="31"/>
      <c r="AG29" s="10"/>
      <c r="AH29" s="31"/>
      <c r="AI29" s="31"/>
      <c r="AJ29" s="10"/>
      <c r="AK29" s="31"/>
      <c r="AL29" s="31"/>
      <c r="AM29" s="31"/>
      <c r="AN29" s="31"/>
    </row>
    <row r="30" spans="1:40" ht="15.75">
      <c r="A30" s="28" t="s">
        <v>52</v>
      </c>
      <c r="B30" s="10"/>
      <c r="C30" s="4"/>
      <c r="D30" s="10">
        <v>23.92</v>
      </c>
      <c r="E30" s="4">
        <v>23.03</v>
      </c>
      <c r="F30" s="4"/>
      <c r="G30" s="10"/>
      <c r="H30" s="10"/>
      <c r="J30" s="4">
        <v>24.87</v>
      </c>
      <c r="K30" s="4">
        <v>42.84</v>
      </c>
      <c r="M30" s="10">
        <v>24.31</v>
      </c>
      <c r="N30" s="10">
        <v>31.95</v>
      </c>
      <c r="P30" s="4"/>
      <c r="Q30" s="10"/>
      <c r="R30" s="4">
        <v>26.02</v>
      </c>
      <c r="S30" s="4">
        <v>40.34</v>
      </c>
      <c r="V30" s="28" t="s">
        <v>52</v>
      </c>
      <c r="W30" s="31"/>
      <c r="X30" s="31"/>
      <c r="Y30" s="31">
        <f t="shared" si="6"/>
        <v>0.4829802768417857</v>
      </c>
      <c r="Z30" s="31">
        <f t="shared" si="6"/>
        <v>0.5016451681309385</v>
      </c>
      <c r="AA30" s="10"/>
      <c r="AB30" s="31"/>
      <c r="AC30" s="31"/>
      <c r="AD30" s="10"/>
      <c r="AE30" s="31">
        <f t="shared" si="0"/>
        <v>0.4645310905530966</v>
      </c>
      <c r="AF30" s="31">
        <f aca="true" t="shared" si="7" ref="AF30:AF36">1/(K30)*(10.78/0.9331)</f>
        <v>0.26967526195274305</v>
      </c>
      <c r="AG30" s="10"/>
      <c r="AH30" s="31">
        <f>1/(M30)*(10.78/0.9331)</f>
        <v>0.4752319301544843</v>
      </c>
      <c r="AI30" s="31">
        <f>1/(N30)*(10.78/0.9331)</f>
        <v>0.36159274560424143</v>
      </c>
      <c r="AJ30" s="10"/>
      <c r="AK30" s="31"/>
      <c r="AL30" s="31"/>
      <c r="AM30" s="31">
        <f>1/(R30)*(10.78/0.9331)</f>
        <v>0.4440003159898352</v>
      </c>
      <c r="AN30" s="31">
        <f>1/(S30)*(10.78/0.9331)</f>
        <v>0.28638790833057787</v>
      </c>
    </row>
    <row r="31" spans="1:40" ht="15.75">
      <c r="A31" s="28" t="s">
        <v>53</v>
      </c>
      <c r="B31" s="10"/>
      <c r="C31" s="4"/>
      <c r="D31" s="10"/>
      <c r="E31" s="4"/>
      <c r="F31" s="4"/>
      <c r="G31" s="10"/>
      <c r="H31" s="10"/>
      <c r="J31" s="4">
        <v>39.92</v>
      </c>
      <c r="K31" s="4">
        <v>69.68</v>
      </c>
      <c r="M31" s="10"/>
      <c r="N31" s="10"/>
      <c r="P31" s="4"/>
      <c r="Q31" s="10"/>
      <c r="R31" s="4"/>
      <c r="S31" s="4"/>
      <c r="V31" s="28" t="s">
        <v>53</v>
      </c>
      <c r="W31" s="31"/>
      <c r="X31" s="31"/>
      <c r="Y31" s="31"/>
      <c r="Z31" s="31"/>
      <c r="AA31" s="10"/>
      <c r="AB31" s="31"/>
      <c r="AC31" s="31"/>
      <c r="AD31" s="10"/>
      <c r="AE31" s="31">
        <f t="shared" si="0"/>
        <v>0.2894010075665208</v>
      </c>
      <c r="AF31" s="31">
        <f t="shared" si="7"/>
        <v>0.16579919951285177</v>
      </c>
      <c r="AG31" s="10"/>
      <c r="AH31" s="31"/>
      <c r="AI31" s="31"/>
      <c r="AJ31" s="10"/>
      <c r="AK31" s="31"/>
      <c r="AL31" s="31"/>
      <c r="AM31" s="31"/>
      <c r="AN31" s="31"/>
    </row>
    <row r="32" spans="1:40" ht="15.75">
      <c r="A32" s="28" t="s">
        <v>54</v>
      </c>
      <c r="B32" s="10">
        <v>9.81</v>
      </c>
      <c r="C32" s="4">
        <v>22.6</v>
      </c>
      <c r="D32" s="10">
        <v>16.82</v>
      </c>
      <c r="E32" s="4">
        <v>25.37</v>
      </c>
      <c r="F32" s="4"/>
      <c r="G32" s="10"/>
      <c r="H32" s="10"/>
      <c r="J32" s="4">
        <v>17.04</v>
      </c>
      <c r="K32" s="4">
        <v>25.4</v>
      </c>
      <c r="M32" s="10"/>
      <c r="N32" s="10"/>
      <c r="P32" s="4"/>
      <c r="Q32" s="10"/>
      <c r="R32" s="4">
        <v>16.81</v>
      </c>
      <c r="S32" s="4">
        <v>24.31</v>
      </c>
      <c r="V32" s="28" t="s">
        <v>54</v>
      </c>
      <c r="W32" s="31">
        <f aca="true" t="shared" si="8" ref="W32:Z33">1/(B32)*(10.78/0.9331)</f>
        <v>1.1776644466927129</v>
      </c>
      <c r="X32" s="31">
        <f t="shared" si="8"/>
        <v>0.5111897443387395</v>
      </c>
      <c r="Y32" s="31">
        <f t="shared" si="8"/>
        <v>0.686854234367153</v>
      </c>
      <c r="Z32" s="31">
        <f t="shared" si="8"/>
        <v>0.45537596460605095</v>
      </c>
      <c r="AA32" s="10"/>
      <c r="AB32" s="31"/>
      <c r="AC32" s="31"/>
      <c r="AD32" s="10"/>
      <c r="AE32" s="31">
        <f t="shared" si="0"/>
        <v>0.6779863980079527</v>
      </c>
      <c r="AF32" s="31">
        <f t="shared" si="7"/>
        <v>0.4548381189785635</v>
      </c>
      <c r="AG32" s="10"/>
      <c r="AH32" s="31"/>
      <c r="AI32" s="31"/>
      <c r="AJ32" s="10"/>
      <c r="AK32" s="31"/>
      <c r="AL32" s="31"/>
      <c r="AM32" s="31">
        <f aca="true" t="shared" si="9" ref="AM32:AN34">1/(R32)*(10.78/0.9331)</f>
        <v>0.6872628329598759</v>
      </c>
      <c r="AN32" s="31">
        <f t="shared" si="9"/>
        <v>0.4752319301544843</v>
      </c>
    </row>
    <row r="33" spans="1:40" ht="15.75">
      <c r="A33" s="28" t="s">
        <v>55</v>
      </c>
      <c r="B33" s="10">
        <v>20.69</v>
      </c>
      <c r="C33" s="4">
        <v>36.57</v>
      </c>
      <c r="D33" s="10">
        <v>9.74</v>
      </c>
      <c r="E33" s="4">
        <v>19.92</v>
      </c>
      <c r="F33" s="4"/>
      <c r="G33" s="10">
        <v>9.74</v>
      </c>
      <c r="H33" s="10">
        <v>19.29</v>
      </c>
      <c r="J33" s="4">
        <v>9.74</v>
      </c>
      <c r="K33" s="4">
        <v>15.36</v>
      </c>
      <c r="M33" s="10"/>
      <c r="N33" s="10"/>
      <c r="P33" s="4"/>
      <c r="Q33" s="10"/>
      <c r="R33" s="4">
        <v>9.81</v>
      </c>
      <c r="S33" s="4">
        <v>19.89</v>
      </c>
      <c r="V33" s="28" t="s">
        <v>55</v>
      </c>
      <c r="W33" s="31">
        <f t="shared" si="8"/>
        <v>0.5583802910611654</v>
      </c>
      <c r="X33" s="31">
        <f t="shared" si="8"/>
        <v>0.3159116276197843</v>
      </c>
      <c r="Y33" s="31">
        <f t="shared" si="8"/>
        <v>1.186128154215145</v>
      </c>
      <c r="Z33" s="31">
        <f t="shared" si="8"/>
        <v>0.5799642681754775</v>
      </c>
      <c r="AA33" s="10"/>
      <c r="AB33" s="31">
        <f>1/(G33)*(10.78/0.9331)</f>
        <v>1.186128154215145</v>
      </c>
      <c r="AC33" s="31">
        <f>1/(H33)*(10.78/0.9331)</f>
        <v>0.5989055584269317</v>
      </c>
      <c r="AD33" s="10"/>
      <c r="AE33" s="31">
        <f t="shared" si="0"/>
        <v>1.186128154215145</v>
      </c>
      <c r="AF33" s="31">
        <f t="shared" si="7"/>
        <v>0.7521411602900725</v>
      </c>
      <c r="AG33" s="10"/>
      <c r="AH33" s="31"/>
      <c r="AI33" s="31"/>
      <c r="AJ33" s="10"/>
      <c r="AK33" s="31"/>
      <c r="AL33" s="31"/>
      <c r="AM33" s="31">
        <f t="shared" si="9"/>
        <v>1.1776644466927129</v>
      </c>
      <c r="AN33" s="31">
        <f t="shared" si="9"/>
        <v>0.5808390257443697</v>
      </c>
    </row>
    <row r="34" spans="1:40" ht="15.75">
      <c r="A34" s="28" t="s">
        <v>56</v>
      </c>
      <c r="B34" s="10"/>
      <c r="C34" s="10"/>
      <c r="D34" s="10">
        <v>22.33</v>
      </c>
      <c r="E34" s="4">
        <v>35.13</v>
      </c>
      <c r="F34" s="4"/>
      <c r="G34" s="10">
        <v>23.65</v>
      </c>
      <c r="H34" s="10">
        <v>33.27</v>
      </c>
      <c r="J34" s="4">
        <v>23.72</v>
      </c>
      <c r="K34" s="4">
        <v>43.42</v>
      </c>
      <c r="M34" s="10"/>
      <c r="N34" s="10"/>
      <c r="P34" s="4">
        <v>23.4</v>
      </c>
      <c r="Q34" s="10">
        <v>30.92</v>
      </c>
      <c r="R34" s="4">
        <v>23.95</v>
      </c>
      <c r="S34" s="4">
        <v>35.36</v>
      </c>
      <c r="V34" s="28" t="s">
        <v>56</v>
      </c>
      <c r="W34" s="10"/>
      <c r="X34" s="10"/>
      <c r="Y34" s="31">
        <f aca="true" t="shared" si="10" ref="Y34:Z36">1/(D34)*(10.78/0.9331)</f>
        <v>0.5173707219908426</v>
      </c>
      <c r="Z34" s="31">
        <f t="shared" si="10"/>
        <v>0.3288610367792631</v>
      </c>
      <c r="AA34" s="10"/>
      <c r="AB34" s="31">
        <f>1/(G34)*(10.78/0.9331)</f>
        <v>0.4884942165774001</v>
      </c>
      <c r="AC34" s="31">
        <f>1/(H34)*(10.78/0.9331)</f>
        <v>0.3472464148498801</v>
      </c>
      <c r="AD34" s="10"/>
      <c r="AE34" s="31">
        <f t="shared" si="0"/>
        <v>0.4870526231895242</v>
      </c>
      <c r="AF34" s="31">
        <f t="shared" si="7"/>
        <v>0.2660729668828999</v>
      </c>
      <c r="AG34" s="10"/>
      <c r="AH34" s="31"/>
      <c r="AI34" s="31"/>
      <c r="AJ34" s="10"/>
      <c r="AK34" s="31">
        <f>1/(P34)*(10.78/0.9331)</f>
        <v>0.49371317188271424</v>
      </c>
      <c r="AL34" s="31">
        <f>1/(Q34)*(10.78/0.9331)</f>
        <v>0.37363804081680185</v>
      </c>
      <c r="AM34" s="31">
        <f t="shared" si="9"/>
        <v>0.4823752911087897</v>
      </c>
      <c r="AN34" s="31">
        <f t="shared" si="9"/>
        <v>0.32672195198120796</v>
      </c>
    </row>
    <row r="35" spans="1:40" ht="15.75">
      <c r="A35" s="28" t="s">
        <v>57</v>
      </c>
      <c r="B35" s="10"/>
      <c r="C35" s="10"/>
      <c r="D35" s="10">
        <v>32.34</v>
      </c>
      <c r="E35" s="4">
        <v>55.13</v>
      </c>
      <c r="F35" s="4"/>
      <c r="G35" s="10"/>
      <c r="H35" s="10"/>
      <c r="J35" s="4">
        <v>35.94</v>
      </c>
      <c r="K35" s="4">
        <v>57.87</v>
      </c>
      <c r="M35" s="10">
        <v>35.95</v>
      </c>
      <c r="N35" s="10">
        <v>42.07</v>
      </c>
      <c r="P35" s="4">
        <v>32.84</v>
      </c>
      <c r="Q35" s="10">
        <v>45.72</v>
      </c>
      <c r="R35" s="10"/>
      <c r="S35" s="4">
        <v>35.36</v>
      </c>
      <c r="V35" s="28" t="s">
        <v>57</v>
      </c>
      <c r="W35" s="10"/>
      <c r="X35" s="10"/>
      <c r="Y35" s="31">
        <f t="shared" si="10"/>
        <v>0.3572321651841531</v>
      </c>
      <c r="Z35" s="31">
        <f t="shared" si="10"/>
        <v>0.20955719611927287</v>
      </c>
      <c r="AA35" s="10"/>
      <c r="AB35" s="31"/>
      <c r="AC35" s="31"/>
      <c r="AD35" s="10"/>
      <c r="AE35" s="31">
        <f t="shared" si="0"/>
        <v>0.32144931057472215</v>
      </c>
      <c r="AF35" s="31">
        <f t="shared" si="7"/>
        <v>0.19963518614231057</v>
      </c>
      <c r="AG35" s="10"/>
      <c r="AH35" s="31">
        <f>1/(M35)*(10.78/0.9331)</f>
        <v>0.3213598949111408</v>
      </c>
      <c r="AI35" s="31">
        <f>1/(N35)*(10.78/0.9331)</f>
        <v>0.27461108205503953</v>
      </c>
      <c r="AJ35" s="10"/>
      <c r="AK35" s="31">
        <f>1/(P35)*(10.78/0.9331)</f>
        <v>0.3517931858116782</v>
      </c>
      <c r="AL35" s="31">
        <f>1/(Q35)*(10.78/0.9331)</f>
        <v>0.25268784387697973</v>
      </c>
      <c r="AM35" s="10"/>
      <c r="AN35" s="31">
        <f>1/(S35)*(10.78/0.9331)</f>
        <v>0.32672195198120796</v>
      </c>
    </row>
    <row r="36" spans="1:40" ht="15.75">
      <c r="A36" s="28" t="s">
        <v>58</v>
      </c>
      <c r="B36" s="10"/>
      <c r="C36" s="10"/>
      <c r="D36" s="10">
        <v>25.74</v>
      </c>
      <c r="E36" s="4">
        <v>44.69</v>
      </c>
      <c r="F36" s="4"/>
      <c r="G36" s="10">
        <v>24.38</v>
      </c>
      <c r="H36" s="10">
        <v>43.48</v>
      </c>
      <c r="J36" s="4">
        <v>23.87</v>
      </c>
      <c r="K36" s="4">
        <v>38.36</v>
      </c>
      <c r="M36" s="10">
        <v>24.38</v>
      </c>
      <c r="N36" s="10">
        <v>40.47</v>
      </c>
      <c r="V36" s="28" t="s">
        <v>58</v>
      </c>
      <c r="W36" s="10"/>
      <c r="X36" s="10"/>
      <c r="Y36" s="31">
        <f t="shared" si="10"/>
        <v>0.448830156257013</v>
      </c>
      <c r="Z36" s="31">
        <f t="shared" si="10"/>
        <v>0.2585117078105955</v>
      </c>
      <c r="AA36" s="10"/>
      <c r="AB36" s="31">
        <f>1/(G36)*(10.78/0.9331)</f>
        <v>0.4738674414296765</v>
      </c>
      <c r="AC36" s="31">
        <f>1/(H36)*(10.78/0.9331)</f>
        <v>0.2657058008752418</v>
      </c>
      <c r="AD36" s="10"/>
      <c r="AE36" s="31">
        <f t="shared" si="0"/>
        <v>0.4839919657333687</v>
      </c>
      <c r="AF36" s="31">
        <f t="shared" si="7"/>
        <v>0.30117018305671306</v>
      </c>
      <c r="AG36" s="10"/>
      <c r="AH36" s="31">
        <f>1/(M36)*(10.78/0.9331)</f>
        <v>0.4738674414296765</v>
      </c>
      <c r="AI36" s="31">
        <f>1/(N36)*(10.78/0.9331)</f>
        <v>0.28546795705598005</v>
      </c>
      <c r="AJ36" s="10"/>
      <c r="AK36" s="10"/>
      <c r="AL36" s="10"/>
      <c r="AM36" s="10"/>
      <c r="AN36" s="10"/>
    </row>
    <row r="37" spans="28:29" ht="15.75">
      <c r="AB37" s="48"/>
      <c r="AC37" s="48"/>
    </row>
    <row r="38" ht="15.75">
      <c r="A38" s="32" t="s">
        <v>327</v>
      </c>
    </row>
  </sheetData>
  <printOptions/>
  <pageMargins left="0.75" right="0.75" top="1" bottom="1" header="0.5" footer="0.5"/>
  <pageSetup horizontalDpi="360" verticalDpi="360" orientation="portrait" paperSize="9"/>
</worksheet>
</file>

<file path=xl/worksheets/sheet11.xml><?xml version="1.0" encoding="utf-8"?>
<worksheet xmlns="http://schemas.openxmlformats.org/spreadsheetml/2006/main" xmlns:r="http://schemas.openxmlformats.org/officeDocument/2006/relationships">
  <dimension ref="A1:L60"/>
  <sheetViews>
    <sheetView workbookViewId="0" topLeftCell="A1">
      <selection activeCell="C1" sqref="C1:C3"/>
    </sheetView>
  </sheetViews>
  <sheetFormatPr defaultColWidth="9.33203125" defaultRowHeight="12.75"/>
  <cols>
    <col min="1" max="1" width="17" style="0" customWidth="1"/>
    <col min="2" max="2" width="9" style="0" customWidth="1"/>
    <col min="3" max="3" width="16" style="0" customWidth="1"/>
    <col min="4" max="16384" width="9" style="0" customWidth="1"/>
  </cols>
  <sheetData>
    <row r="1" spans="1:4" ht="15.75">
      <c r="A1" s="54" t="s">
        <v>114</v>
      </c>
      <c r="B1" s="57"/>
      <c r="C1" s="3" t="str">
        <f>+'bajra, Sholapur'!C1</f>
        <v>Pune Region</v>
      </c>
      <c r="D1" s="1"/>
    </row>
    <row r="2" spans="3:4" ht="15.75">
      <c r="C2" s="53" t="str">
        <f>+'bajra, Sholapur'!C2</f>
        <v>Source = V.D. Divekar, Prices and Wages in Pune Region in a Period of Transition, 1805-1830 AD. </v>
      </c>
      <c r="D2" s="1"/>
    </row>
    <row r="3" spans="3:4" ht="15.75">
      <c r="C3" s="53" t="str">
        <f>+'bajra, Sholapur'!C3</f>
        <v>Pune: Gokhale Institute of Politics and Economics, 1989.</v>
      </c>
      <c r="D3" s="1"/>
    </row>
    <row r="6" spans="1:12" ht="15.75">
      <c r="A6" s="26" t="s">
        <v>128</v>
      </c>
      <c r="B6" s="4"/>
      <c r="C6" s="4"/>
      <c r="D6" s="4"/>
      <c r="E6" s="4"/>
      <c r="F6" s="4"/>
      <c r="G6" s="4"/>
      <c r="H6" s="1"/>
      <c r="I6" s="1"/>
      <c r="J6" s="1"/>
      <c r="K6" s="1"/>
      <c r="L6" s="1"/>
    </row>
    <row r="7" spans="1:12" ht="15.75">
      <c r="A7" s="3"/>
      <c r="B7" s="4"/>
      <c r="C7" s="4"/>
      <c r="D7" s="4"/>
      <c r="E7" s="4"/>
      <c r="F7" s="4"/>
      <c r="G7" s="4"/>
      <c r="H7" s="1"/>
      <c r="I7" s="1"/>
      <c r="J7" s="1"/>
      <c r="K7" s="1"/>
      <c r="L7" s="1"/>
    </row>
    <row r="8" spans="1:12" ht="15.75">
      <c r="A8" s="3" t="s">
        <v>129</v>
      </c>
      <c r="B8" s="4"/>
      <c r="C8" s="4"/>
      <c r="D8" s="4"/>
      <c r="E8" s="4"/>
      <c r="F8" s="4"/>
      <c r="G8" s="4"/>
      <c r="H8" s="1"/>
      <c r="I8" s="1"/>
      <c r="J8" s="1"/>
      <c r="K8" s="1"/>
      <c r="L8" s="1"/>
    </row>
    <row r="9" spans="1:12" ht="15.75">
      <c r="A9" s="18" t="s">
        <v>65</v>
      </c>
      <c r="B9" s="4"/>
      <c r="C9" s="4"/>
      <c r="D9" s="4"/>
      <c r="E9" s="4"/>
      <c r="F9" s="4"/>
      <c r="G9" s="4"/>
      <c r="H9" s="1"/>
      <c r="I9" s="1"/>
      <c r="J9" s="1"/>
      <c r="K9" s="1"/>
      <c r="L9" s="1"/>
    </row>
    <row r="10" spans="1:12" ht="15.75">
      <c r="A10" s="18" t="s">
        <v>63</v>
      </c>
      <c r="B10" s="4"/>
      <c r="C10" s="4"/>
      <c r="D10" s="4"/>
      <c r="E10" s="4"/>
      <c r="F10" s="4"/>
      <c r="G10" s="4"/>
      <c r="H10" s="1"/>
      <c r="I10" s="1"/>
      <c r="J10" s="1"/>
      <c r="K10" s="1"/>
      <c r="L10" s="1"/>
    </row>
    <row r="11" spans="1:12" ht="15.75">
      <c r="A11" s="18" t="s">
        <v>64</v>
      </c>
      <c r="B11" s="4"/>
      <c r="C11" s="4"/>
      <c r="D11" s="4"/>
      <c r="E11" s="4"/>
      <c r="F11" s="4"/>
      <c r="G11" s="4"/>
      <c r="H11" s="1"/>
      <c r="I11" s="1"/>
      <c r="J11" s="1"/>
      <c r="K11" s="1"/>
      <c r="L11" s="1"/>
    </row>
    <row r="12" spans="1:12" ht="15.75">
      <c r="A12" s="18" t="s">
        <v>66</v>
      </c>
      <c r="B12" s="4"/>
      <c r="C12" s="4"/>
      <c r="D12" s="4"/>
      <c r="E12" s="4"/>
      <c r="F12" s="4"/>
      <c r="G12" s="4"/>
      <c r="H12" s="1"/>
      <c r="I12" s="1"/>
      <c r="J12" s="1"/>
      <c r="K12" s="1"/>
      <c r="L12" s="1"/>
    </row>
    <row r="13" spans="1:12" ht="15.75">
      <c r="A13" s="18"/>
      <c r="B13" s="16" t="s">
        <v>67</v>
      </c>
      <c r="C13" s="4"/>
      <c r="D13" s="4"/>
      <c r="E13" s="4"/>
      <c r="F13" s="4"/>
      <c r="G13" s="4"/>
      <c r="H13" s="1"/>
      <c r="I13" s="1"/>
      <c r="J13" s="1"/>
      <c r="K13" s="1"/>
      <c r="L13" s="1"/>
    </row>
    <row r="14" spans="1:12" ht="15.75">
      <c r="A14" s="18"/>
      <c r="B14" s="16" t="s">
        <v>68</v>
      </c>
      <c r="C14" s="4"/>
      <c r="D14" s="4"/>
      <c r="E14" s="4"/>
      <c r="F14" s="4"/>
      <c r="G14" s="4"/>
      <c r="H14" s="1"/>
      <c r="I14" s="1"/>
      <c r="J14" s="1"/>
      <c r="K14" s="1"/>
      <c r="L14" s="1"/>
    </row>
    <row r="15" spans="1:12" ht="15.75">
      <c r="A15" s="18"/>
      <c r="B15" s="16" t="s">
        <v>69</v>
      </c>
      <c r="C15" s="4"/>
      <c r="D15" s="4"/>
      <c r="E15" s="4"/>
      <c r="F15" s="4"/>
      <c r="G15" s="4"/>
      <c r="H15" s="1"/>
      <c r="I15" s="1"/>
      <c r="J15" s="1"/>
      <c r="K15" s="1"/>
      <c r="L15" s="1"/>
    </row>
    <row r="16" spans="1:12" ht="15.75">
      <c r="A16" s="18"/>
      <c r="B16" s="16" t="s">
        <v>70</v>
      </c>
      <c r="C16" s="4"/>
      <c r="D16" s="4"/>
      <c r="E16" s="4"/>
      <c r="F16" s="4"/>
      <c r="G16" s="4"/>
      <c r="H16" s="1"/>
      <c r="I16" s="1"/>
      <c r="J16" s="1"/>
      <c r="K16" s="1"/>
      <c r="L16" s="1"/>
    </row>
    <row r="17" spans="1:12" ht="15.75">
      <c r="A17" s="18"/>
      <c r="B17" s="16" t="s">
        <v>71</v>
      </c>
      <c r="C17" s="4"/>
      <c r="D17" s="4"/>
      <c r="E17" s="4"/>
      <c r="F17" s="4"/>
      <c r="G17" s="4"/>
      <c r="H17" s="1"/>
      <c r="I17" s="1"/>
      <c r="J17" s="1"/>
      <c r="K17" s="1"/>
      <c r="L17" s="1"/>
    </row>
    <row r="18" spans="1:12" ht="15.75">
      <c r="A18" s="18"/>
      <c r="B18" s="16" t="s">
        <v>72</v>
      </c>
      <c r="C18" s="4"/>
      <c r="D18" s="4"/>
      <c r="E18" s="4"/>
      <c r="F18" s="4"/>
      <c r="G18" s="4"/>
      <c r="H18" s="1"/>
      <c r="I18" s="1"/>
      <c r="J18" s="1"/>
      <c r="K18" s="1"/>
      <c r="L18" s="1"/>
    </row>
    <row r="19" spans="1:12" ht="15.75">
      <c r="A19" s="18"/>
      <c r="B19" s="16" t="s">
        <v>74</v>
      </c>
      <c r="C19" s="4"/>
      <c r="D19" s="4"/>
      <c r="E19" s="4"/>
      <c r="F19" s="4"/>
      <c r="G19" s="4"/>
      <c r="H19" s="1"/>
      <c r="I19" s="1"/>
      <c r="J19" s="1"/>
      <c r="K19" s="1"/>
      <c r="L19" s="1"/>
    </row>
    <row r="20" spans="1:12" ht="15.75">
      <c r="A20" s="18"/>
      <c r="B20" s="16" t="s">
        <v>73</v>
      </c>
      <c r="C20" s="4"/>
      <c r="D20" s="4"/>
      <c r="E20" s="4"/>
      <c r="F20" s="4"/>
      <c r="G20" s="4"/>
      <c r="H20" s="1"/>
      <c r="I20" s="1"/>
      <c r="J20" s="1"/>
      <c r="K20" s="1"/>
      <c r="L20" s="1"/>
    </row>
    <row r="21" spans="1:12" ht="15.75">
      <c r="A21" s="18"/>
      <c r="B21" s="16" t="s">
        <v>75</v>
      </c>
      <c r="C21" s="4"/>
      <c r="D21" s="4"/>
      <c r="E21" s="4"/>
      <c r="F21" s="4"/>
      <c r="G21" s="4"/>
      <c r="H21" s="1"/>
      <c r="I21" s="1"/>
      <c r="J21" s="1"/>
      <c r="K21" s="1"/>
      <c r="L21" s="1"/>
    </row>
    <row r="22" spans="1:12" ht="15.75">
      <c r="A22" s="18" t="s">
        <v>76</v>
      </c>
      <c r="B22" s="16"/>
      <c r="C22" s="4"/>
      <c r="D22" s="4"/>
      <c r="E22" s="4"/>
      <c r="F22" s="4"/>
      <c r="G22" s="4"/>
      <c r="H22" s="1"/>
      <c r="I22" s="1"/>
      <c r="J22" s="1"/>
      <c r="K22" s="1"/>
      <c r="L22" s="1"/>
    </row>
    <row r="23" spans="1:12" ht="15.75">
      <c r="A23" s="18" t="s">
        <v>343</v>
      </c>
      <c r="B23" s="16"/>
      <c r="C23" s="4"/>
      <c r="D23" s="4"/>
      <c r="E23" s="4"/>
      <c r="F23" s="4"/>
      <c r="G23" s="4"/>
      <c r="H23" s="1"/>
      <c r="I23" s="1"/>
      <c r="J23" s="1"/>
      <c r="K23" s="1"/>
      <c r="L23" s="1"/>
    </row>
    <row r="24" spans="1:12" ht="15.75">
      <c r="A24" s="18" t="s">
        <v>342</v>
      </c>
      <c r="B24" s="16"/>
      <c r="C24" s="4"/>
      <c r="D24" s="4"/>
      <c r="E24" s="4"/>
      <c r="F24" s="4"/>
      <c r="G24" s="4"/>
      <c r="H24" s="1"/>
      <c r="I24" s="1"/>
      <c r="J24" s="1"/>
      <c r="K24" s="1"/>
      <c r="L24" s="1"/>
    </row>
    <row r="25" spans="1:12" ht="15.75">
      <c r="A25" s="18" t="s">
        <v>341</v>
      </c>
      <c r="B25" s="16"/>
      <c r="C25" s="4"/>
      <c r="D25" s="4"/>
      <c r="E25" s="4"/>
      <c r="F25" s="4"/>
      <c r="G25" s="4"/>
      <c r="H25" s="1"/>
      <c r="I25" s="1"/>
      <c r="J25" s="1"/>
      <c r="K25" s="1"/>
      <c r="L25" s="1"/>
    </row>
    <row r="26" spans="1:12" ht="15.75">
      <c r="A26" s="18" t="s">
        <v>77</v>
      </c>
      <c r="B26" s="16"/>
      <c r="C26" s="4"/>
      <c r="D26" s="4"/>
      <c r="E26" s="4"/>
      <c r="F26" s="4"/>
      <c r="G26" s="4"/>
      <c r="H26" s="1"/>
      <c r="I26" s="1"/>
      <c r="J26" s="1"/>
      <c r="K26" s="1"/>
      <c r="L26" s="1"/>
    </row>
    <row r="27" spans="1:12" ht="15.75">
      <c r="A27" s="18" t="s">
        <v>340</v>
      </c>
      <c r="B27" s="16"/>
      <c r="C27" s="4"/>
      <c r="D27" s="4"/>
      <c r="E27" s="4"/>
      <c r="F27" s="4"/>
      <c r="G27" s="4"/>
      <c r="H27" s="1"/>
      <c r="I27" s="1"/>
      <c r="J27" s="1"/>
      <c r="K27" s="1"/>
      <c r="L27" s="1"/>
    </row>
    <row r="28" spans="1:12" ht="15.75">
      <c r="A28" s="18"/>
      <c r="B28" s="16"/>
      <c r="C28" s="4"/>
      <c r="D28" s="4"/>
      <c r="E28" s="4"/>
      <c r="F28" s="4"/>
      <c r="G28" s="4"/>
      <c r="H28" s="1"/>
      <c r="I28" s="1"/>
      <c r="J28" s="1"/>
      <c r="K28" s="1"/>
      <c r="L28" s="1"/>
    </row>
    <row r="29" spans="1:12" ht="15.75">
      <c r="A29" s="3" t="s">
        <v>80</v>
      </c>
      <c r="B29" s="4"/>
      <c r="C29" s="4"/>
      <c r="D29" s="4"/>
      <c r="E29" s="4"/>
      <c r="F29" s="4"/>
      <c r="G29" s="4"/>
      <c r="H29" s="1"/>
      <c r="I29" s="1"/>
      <c r="J29" s="1"/>
      <c r="K29" s="1"/>
      <c r="L29" s="1"/>
    </row>
    <row r="30" spans="1:12" ht="15.75">
      <c r="A30" s="1" t="s">
        <v>60</v>
      </c>
      <c r="B30" s="4"/>
      <c r="C30" s="4"/>
      <c r="D30" s="4"/>
      <c r="E30" s="4"/>
      <c r="F30" s="4"/>
      <c r="G30" s="4"/>
      <c r="H30" s="1"/>
      <c r="I30" s="1"/>
      <c r="J30" s="1"/>
      <c r="K30" s="1"/>
      <c r="L30" s="1"/>
    </row>
    <row r="31" spans="2:12" ht="15.75">
      <c r="B31" s="6" t="s">
        <v>78</v>
      </c>
      <c r="D31" s="6" t="s">
        <v>98</v>
      </c>
      <c r="E31" s="4"/>
      <c r="F31" s="4"/>
      <c r="G31" s="4"/>
      <c r="H31" s="1"/>
      <c r="I31" s="1"/>
      <c r="J31" s="1"/>
      <c r="K31" s="1"/>
      <c r="L31" s="1"/>
    </row>
    <row r="32" spans="2:12" ht="15.75">
      <c r="B32" s="16" t="s">
        <v>79</v>
      </c>
      <c r="C32" s="4"/>
      <c r="D32" s="16" t="s">
        <v>81</v>
      </c>
      <c r="E32" s="4"/>
      <c r="F32" s="4"/>
      <c r="G32" s="4"/>
      <c r="H32" s="1"/>
      <c r="I32" s="1"/>
      <c r="J32" s="1"/>
      <c r="K32" s="1"/>
      <c r="L32" s="1"/>
    </row>
    <row r="33" spans="2:12" ht="15.75">
      <c r="B33" s="19" t="s">
        <v>82</v>
      </c>
      <c r="C33" s="20"/>
      <c r="D33" s="20" t="s">
        <v>83</v>
      </c>
      <c r="E33" s="4"/>
      <c r="F33" s="4"/>
      <c r="G33" s="4"/>
      <c r="H33" s="1"/>
      <c r="I33" s="1"/>
      <c r="J33" s="1"/>
      <c r="K33" s="1"/>
      <c r="L33" s="1"/>
    </row>
    <row r="34" spans="2:12" ht="15.75">
      <c r="B34" s="20" t="s">
        <v>84</v>
      </c>
      <c r="C34" s="20"/>
      <c r="D34" s="20" t="s">
        <v>83</v>
      </c>
      <c r="E34" s="4"/>
      <c r="F34" s="4"/>
      <c r="G34" s="4"/>
      <c r="H34" s="1"/>
      <c r="I34" s="1"/>
      <c r="J34" s="1"/>
      <c r="K34" s="1"/>
      <c r="L34" s="1"/>
    </row>
    <row r="35" spans="2:12" ht="15.75">
      <c r="B35" s="20" t="s">
        <v>85</v>
      </c>
      <c r="C35" s="19"/>
      <c r="D35" s="20" t="s">
        <v>86</v>
      </c>
      <c r="E35" s="4"/>
      <c r="F35" s="4"/>
      <c r="G35" s="4"/>
      <c r="H35" s="1"/>
      <c r="I35" s="1"/>
      <c r="J35" s="1"/>
      <c r="K35" s="1"/>
      <c r="L35" s="1"/>
    </row>
    <row r="36" spans="2:12" ht="15.75">
      <c r="B36" s="20" t="s">
        <v>170</v>
      </c>
      <c r="C36" s="20"/>
      <c r="D36" s="20" t="s">
        <v>87</v>
      </c>
      <c r="E36" s="4"/>
      <c r="F36" s="4"/>
      <c r="G36" s="4"/>
      <c r="H36" s="1"/>
      <c r="I36" s="1"/>
      <c r="J36" s="1"/>
      <c r="L36" s="1"/>
    </row>
    <row r="37" spans="2:12" ht="15.75">
      <c r="B37" s="20"/>
      <c r="C37" s="20"/>
      <c r="D37" s="20"/>
      <c r="E37" s="22" t="s">
        <v>339</v>
      </c>
      <c r="F37" s="4"/>
      <c r="G37" s="4"/>
      <c r="H37" s="1"/>
      <c r="I37" s="1"/>
      <c r="J37" s="1"/>
      <c r="K37" s="1"/>
      <c r="L37" s="1"/>
    </row>
    <row r="38" spans="1:12" ht="15.75">
      <c r="A38" s="1" t="s">
        <v>61</v>
      </c>
      <c r="B38" s="20"/>
      <c r="C38" s="20"/>
      <c r="D38" s="20"/>
      <c r="E38" s="4"/>
      <c r="F38" s="4"/>
      <c r="G38" s="4"/>
      <c r="H38" s="1"/>
      <c r="I38" s="1"/>
      <c r="J38" s="1"/>
      <c r="K38" s="1"/>
      <c r="L38" s="1"/>
    </row>
    <row r="39" spans="1:12" ht="15.75">
      <c r="A39" s="1"/>
      <c r="B39" s="6" t="s">
        <v>78</v>
      </c>
      <c r="D39" s="6" t="s">
        <v>155</v>
      </c>
      <c r="E39" s="4"/>
      <c r="F39" s="4"/>
      <c r="G39" s="4"/>
      <c r="H39" s="1"/>
      <c r="I39" s="1"/>
      <c r="J39" s="1"/>
      <c r="K39" s="1"/>
      <c r="L39" s="1"/>
    </row>
    <row r="40" spans="2:12" ht="15.75">
      <c r="B40" s="16" t="s">
        <v>88</v>
      </c>
      <c r="C40" s="4"/>
      <c r="D40" s="16" t="s">
        <v>81</v>
      </c>
      <c r="E40" s="4"/>
      <c r="F40" s="4"/>
      <c r="G40" s="4"/>
      <c r="H40" s="1"/>
      <c r="I40" s="1"/>
      <c r="J40" s="1"/>
      <c r="K40" s="1"/>
      <c r="L40" s="1"/>
    </row>
    <row r="41" spans="1:12" ht="15.75">
      <c r="A41" s="21"/>
      <c r="B41" s="16" t="s">
        <v>89</v>
      </c>
      <c r="C41" s="16"/>
      <c r="D41" s="16" t="s">
        <v>90</v>
      </c>
      <c r="E41" s="16"/>
      <c r="F41" s="16"/>
      <c r="G41" s="16"/>
      <c r="H41" s="21"/>
      <c r="I41" s="1"/>
      <c r="J41" s="1"/>
      <c r="K41" s="1"/>
      <c r="L41" s="1"/>
    </row>
    <row r="42" spans="1:12" ht="15.75">
      <c r="A42" s="21"/>
      <c r="B42" s="16" t="s">
        <v>91</v>
      </c>
      <c r="C42" s="16"/>
      <c r="D42" s="16" t="s">
        <v>92</v>
      </c>
      <c r="E42" s="16"/>
      <c r="F42" s="16"/>
      <c r="G42" s="16"/>
      <c r="H42" s="21"/>
      <c r="I42" s="1"/>
      <c r="J42" s="1"/>
      <c r="K42" s="1"/>
      <c r="L42" s="1"/>
    </row>
    <row r="43" spans="1:12" ht="15.75">
      <c r="A43" s="21"/>
      <c r="B43" s="19" t="s">
        <v>82</v>
      </c>
      <c r="C43" s="20"/>
      <c r="D43" s="20" t="s">
        <v>83</v>
      </c>
      <c r="E43" s="16"/>
      <c r="F43" s="16"/>
      <c r="G43" s="16"/>
      <c r="H43" s="21"/>
      <c r="I43" s="1"/>
      <c r="J43" s="1"/>
      <c r="K43" s="1"/>
      <c r="L43" s="1"/>
    </row>
    <row r="44" spans="1:12" ht="15.75">
      <c r="A44" s="21"/>
      <c r="B44" s="21" t="s">
        <v>93</v>
      </c>
      <c r="C44" s="16"/>
      <c r="D44" s="16" t="s">
        <v>92</v>
      </c>
      <c r="E44" s="16"/>
      <c r="F44" s="16"/>
      <c r="G44" s="16"/>
      <c r="H44" s="21"/>
      <c r="I44" s="1"/>
      <c r="J44" s="1"/>
      <c r="K44" s="1"/>
      <c r="L44" s="1"/>
    </row>
    <row r="45" spans="1:12" ht="15.75">
      <c r="A45" s="21"/>
      <c r="B45" s="16" t="s">
        <v>94</v>
      </c>
      <c r="C45" s="16"/>
      <c r="D45" s="16" t="s">
        <v>83</v>
      </c>
      <c r="E45" s="16"/>
      <c r="F45" s="16"/>
      <c r="G45" s="16"/>
      <c r="H45" s="21"/>
      <c r="I45" s="1"/>
      <c r="J45" s="1"/>
      <c r="K45" s="1"/>
      <c r="L45" s="1"/>
    </row>
    <row r="46" spans="1:12" ht="15.75">
      <c r="A46" s="21"/>
      <c r="B46" s="16" t="s">
        <v>95</v>
      </c>
      <c r="C46" s="16"/>
      <c r="D46" s="16" t="s">
        <v>92</v>
      </c>
      <c r="E46" s="16"/>
      <c r="F46" s="16"/>
      <c r="G46" s="16"/>
      <c r="H46" s="21"/>
      <c r="I46" s="1"/>
      <c r="J46" s="1"/>
      <c r="K46" s="1"/>
      <c r="L46" s="1"/>
    </row>
    <row r="47" spans="1:12" ht="15.75">
      <c r="A47" s="21"/>
      <c r="B47" s="16" t="s">
        <v>96</v>
      </c>
      <c r="C47" s="16"/>
      <c r="D47" s="16" t="s">
        <v>86</v>
      </c>
      <c r="E47" s="16"/>
      <c r="F47" s="16"/>
      <c r="G47" s="16"/>
      <c r="H47" s="21"/>
      <c r="I47" s="1"/>
      <c r="J47" s="1"/>
      <c r="K47" s="1"/>
      <c r="L47" s="1"/>
    </row>
    <row r="48" spans="1:12" ht="15.75">
      <c r="A48" s="21"/>
      <c r="B48" s="16" t="s">
        <v>97</v>
      </c>
      <c r="C48" s="16"/>
      <c r="D48" s="16" t="s">
        <v>86</v>
      </c>
      <c r="E48" s="16"/>
      <c r="F48" s="16"/>
      <c r="G48" s="16"/>
      <c r="H48" s="21"/>
      <c r="I48" s="1"/>
      <c r="J48" s="1"/>
      <c r="K48" s="1"/>
      <c r="L48" s="1"/>
    </row>
    <row r="49" spans="1:12" ht="15.75">
      <c r="A49" s="21"/>
      <c r="B49" s="16"/>
      <c r="C49" s="16"/>
      <c r="D49" s="16"/>
      <c r="E49" s="22" t="s">
        <v>344</v>
      </c>
      <c r="F49" s="16"/>
      <c r="G49" s="16"/>
      <c r="H49" s="21"/>
      <c r="I49" s="1"/>
      <c r="J49" s="1"/>
      <c r="K49" s="1"/>
      <c r="L49" s="1"/>
    </row>
    <row r="50" spans="1:12" ht="15.75">
      <c r="A50" s="1" t="s">
        <v>99</v>
      </c>
      <c r="B50" s="16"/>
      <c r="C50" s="16"/>
      <c r="D50" s="16"/>
      <c r="E50" s="16"/>
      <c r="F50" s="16"/>
      <c r="G50" s="16"/>
      <c r="H50" s="21"/>
      <c r="I50" s="1"/>
      <c r="J50" s="1"/>
      <c r="K50" s="1"/>
      <c r="L50" s="1"/>
    </row>
    <row r="51" spans="1:12" ht="15.75">
      <c r="A51" s="21"/>
      <c r="B51" s="16"/>
      <c r="C51" s="16"/>
      <c r="D51" s="16"/>
      <c r="E51" s="16"/>
      <c r="F51" s="16"/>
      <c r="G51" s="16"/>
      <c r="H51" s="21"/>
      <c r="I51" s="1"/>
      <c r="J51" s="1"/>
      <c r="K51" s="1"/>
      <c r="L51" s="1"/>
    </row>
    <row r="52" ht="15.75">
      <c r="A52" s="3" t="s">
        <v>62</v>
      </c>
    </row>
    <row r="53" ht="15.75">
      <c r="A53" s="1" t="s">
        <v>100</v>
      </c>
    </row>
    <row r="54" spans="1:2" ht="15.75">
      <c r="A54" s="1"/>
      <c r="B54" s="18" t="s">
        <v>373</v>
      </c>
    </row>
    <row r="55" spans="1:2" ht="15.75">
      <c r="A55" s="1" t="s">
        <v>101</v>
      </c>
      <c r="B55" s="18"/>
    </row>
    <row r="56" ht="15.75">
      <c r="B56" s="1" t="s">
        <v>374</v>
      </c>
    </row>
    <row r="57" ht="15.75">
      <c r="A57" s="1" t="s">
        <v>102</v>
      </c>
    </row>
    <row r="58" ht="15.75">
      <c r="B58" s="18" t="s">
        <v>375</v>
      </c>
    </row>
    <row r="60" ht="15.75">
      <c r="B60" s="1"/>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U45"/>
  <sheetViews>
    <sheetView workbookViewId="0" topLeftCell="A1">
      <selection activeCell="C1" sqref="C1:C3"/>
    </sheetView>
  </sheetViews>
  <sheetFormatPr defaultColWidth="9.33203125" defaultRowHeight="12.75"/>
  <cols>
    <col min="1" max="1" width="12.5" style="18" customWidth="1"/>
    <col min="2" max="2" width="12" style="18" customWidth="1"/>
    <col min="3" max="12" width="9.33203125" style="18" customWidth="1"/>
    <col min="13" max="13" width="10.66015625" style="18" customWidth="1"/>
    <col min="14" max="17" width="9.33203125" style="18" customWidth="1"/>
    <col min="18" max="18" width="11.33203125" style="18" bestFit="1" customWidth="1"/>
    <col min="19" max="20" width="9.33203125" style="18" customWidth="1"/>
    <col min="21" max="21" width="9.83203125" style="18" bestFit="1" customWidth="1"/>
    <col min="22" max="16384" width="9.33203125" style="18" customWidth="1"/>
  </cols>
  <sheetData>
    <row r="1" spans="1:5" ht="15.75">
      <c r="A1" s="54" t="s">
        <v>114</v>
      </c>
      <c r="B1" s="57"/>
      <c r="C1" s="3" t="str">
        <f>+'bajra, Sholapur'!C1</f>
        <v>Pune Region</v>
      </c>
      <c r="D1" s="1"/>
      <c r="E1"/>
    </row>
    <row r="2" spans="1:5" ht="15.75">
      <c r="A2"/>
      <c r="B2"/>
      <c r="C2" s="53" t="str">
        <f>+'bajra, Sholapur'!C2</f>
        <v>Source = V.D. Divekar, Prices and Wages in Pune Region in a Period of Transition, 1805-1830 AD. </v>
      </c>
      <c r="D2" s="1"/>
      <c r="E2"/>
    </row>
    <row r="3" spans="1:5" ht="15.75">
      <c r="A3"/>
      <c r="B3"/>
      <c r="C3" s="53" t="str">
        <f>+'bajra, Sholapur'!C3</f>
        <v>Pune: Gokhale Institute of Politics and Economics, 1989.</v>
      </c>
      <c r="D3" s="1"/>
      <c r="E3"/>
    </row>
    <row r="6" ht="15.75">
      <c r="A6" s="26" t="s">
        <v>103</v>
      </c>
    </row>
    <row r="8" ht="15.75">
      <c r="A8" s="18" t="s">
        <v>376</v>
      </c>
    </row>
    <row r="10" ht="15.75">
      <c r="A10" s="3" t="s">
        <v>104</v>
      </c>
    </row>
    <row r="11" spans="1:18" ht="15.75">
      <c r="A11" s="23" t="s">
        <v>105</v>
      </c>
      <c r="E11" s="23" t="s">
        <v>221</v>
      </c>
      <c r="I11" s="23" t="s">
        <v>222</v>
      </c>
      <c r="M11" s="23" t="s">
        <v>378</v>
      </c>
      <c r="R11" s="23" t="s">
        <v>380</v>
      </c>
    </row>
    <row r="12" spans="1:18" ht="15.75">
      <c r="A12" s="19" t="s">
        <v>213</v>
      </c>
      <c r="E12" s="28" t="s">
        <v>377</v>
      </c>
      <c r="I12" s="28" t="s">
        <v>223</v>
      </c>
      <c r="M12" s="28" t="s">
        <v>379</v>
      </c>
      <c r="R12" s="29">
        <v>776.16</v>
      </c>
    </row>
    <row r="13" spans="1:18" ht="15.75">
      <c r="A13" s="19" t="s">
        <v>214</v>
      </c>
      <c r="E13" s="28" t="s">
        <v>215</v>
      </c>
      <c r="I13" s="28"/>
      <c r="M13" s="28">
        <v>82</v>
      </c>
      <c r="R13" s="29">
        <v>883.96</v>
      </c>
    </row>
    <row r="14" spans="1:18" ht="15.75">
      <c r="A14" s="19" t="s">
        <v>216</v>
      </c>
      <c r="E14" s="28">
        <v>1</v>
      </c>
      <c r="I14" s="28">
        <v>4</v>
      </c>
      <c r="M14" s="28">
        <v>5</v>
      </c>
      <c r="R14" s="29">
        <v>53.9</v>
      </c>
    </row>
    <row r="15" spans="1:18" ht="15.75">
      <c r="A15" s="19" t="s">
        <v>224</v>
      </c>
      <c r="E15" s="28">
        <v>2</v>
      </c>
      <c r="I15" s="28">
        <v>8</v>
      </c>
      <c r="M15" s="28">
        <v>7</v>
      </c>
      <c r="R15" s="29">
        <v>75.46</v>
      </c>
    </row>
    <row r="16" spans="1:18" ht="15.75">
      <c r="A16" s="19" t="s">
        <v>217</v>
      </c>
      <c r="E16" s="28">
        <v>1</v>
      </c>
      <c r="I16" s="28">
        <v>4</v>
      </c>
      <c r="M16" s="28">
        <v>7</v>
      </c>
      <c r="R16" s="29">
        <v>75.46</v>
      </c>
    </row>
    <row r="17" spans="1:18" ht="15.75">
      <c r="A17" s="19" t="s">
        <v>218</v>
      </c>
      <c r="E17" s="28">
        <v>1</v>
      </c>
      <c r="I17" s="28">
        <v>4</v>
      </c>
      <c r="M17" s="28" t="s">
        <v>225</v>
      </c>
      <c r="R17" s="29"/>
    </row>
    <row r="18" spans="1:21" ht="15.75">
      <c r="A18" s="19" t="s">
        <v>219</v>
      </c>
      <c r="E18" s="28">
        <v>2</v>
      </c>
      <c r="I18" s="28">
        <v>8</v>
      </c>
      <c r="M18" s="28" t="s">
        <v>118</v>
      </c>
      <c r="R18" s="29">
        <v>43.12</v>
      </c>
      <c r="U18" s="46"/>
    </row>
    <row r="19" spans="1:18" ht="15.75">
      <c r="A19" s="19" t="s">
        <v>220</v>
      </c>
      <c r="E19" s="28">
        <v>1</v>
      </c>
      <c r="I19" s="28">
        <v>4</v>
      </c>
      <c r="M19" s="28">
        <v>7</v>
      </c>
      <c r="R19" s="29">
        <v>75.46</v>
      </c>
    </row>
    <row r="21" spans="9:18" ht="15.75">
      <c r="I21" s="18" t="s">
        <v>226</v>
      </c>
      <c r="M21" s="25" t="s">
        <v>119</v>
      </c>
      <c r="R21" s="49" t="s">
        <v>385</v>
      </c>
    </row>
    <row r="22" spans="13:18" ht="15.75">
      <c r="M22" s="25"/>
      <c r="R22" s="49"/>
    </row>
    <row r="23" spans="1:11" ht="15.75">
      <c r="A23" s="18" t="s">
        <v>397</v>
      </c>
      <c r="K23" s="51"/>
    </row>
    <row r="24" ht="15.75">
      <c r="K24" s="51"/>
    </row>
    <row r="25" ht="15.75">
      <c r="A25" s="3" t="s">
        <v>228</v>
      </c>
    </row>
    <row r="26" ht="15.75">
      <c r="A26" s="18" t="s">
        <v>227</v>
      </c>
    </row>
    <row r="28" spans="11:13" ht="15.75">
      <c r="K28" s="23" t="s">
        <v>382</v>
      </c>
      <c r="M28" s="23" t="s">
        <v>383</v>
      </c>
    </row>
    <row r="29" spans="10:13" ht="15.75">
      <c r="J29" s="24" t="s">
        <v>116</v>
      </c>
      <c r="K29" s="10">
        <v>170</v>
      </c>
      <c r="M29" s="46">
        <v>1832.6</v>
      </c>
    </row>
    <row r="30" spans="11:13" ht="15.75">
      <c r="K30" s="10"/>
      <c r="M30" s="46"/>
    </row>
    <row r="31" spans="10:13" ht="15.75">
      <c r="J31" s="24" t="s">
        <v>381</v>
      </c>
      <c r="K31" s="10">
        <v>354</v>
      </c>
      <c r="M31" s="46">
        <v>3816.12</v>
      </c>
    </row>
    <row r="32" spans="11:13" ht="15.75">
      <c r="K32" s="10"/>
      <c r="M32" s="46"/>
    </row>
    <row r="33" spans="10:13" ht="15.75">
      <c r="J33" s="24" t="s">
        <v>117</v>
      </c>
      <c r="K33" s="10">
        <v>378</v>
      </c>
      <c r="M33" s="46">
        <v>4074.84</v>
      </c>
    </row>
    <row r="34" spans="11:13" ht="15.75">
      <c r="K34" s="10"/>
      <c r="M34" s="46"/>
    </row>
    <row r="35" spans="10:13" ht="15.75">
      <c r="J35" s="24" t="s">
        <v>121</v>
      </c>
      <c r="K35" s="10">
        <v>30</v>
      </c>
      <c r="M35" s="46">
        <v>323.4</v>
      </c>
    </row>
    <row r="36" spans="11:13" ht="15.75">
      <c r="K36" s="10"/>
      <c r="M36" s="46"/>
    </row>
    <row r="37" spans="10:13" ht="15.75">
      <c r="J37" s="24" t="s">
        <v>120</v>
      </c>
      <c r="K37" s="50">
        <v>54</v>
      </c>
      <c r="L37" s="1"/>
      <c r="M37" s="49">
        <v>582.12</v>
      </c>
    </row>
    <row r="39" ht="15.75">
      <c r="A39" s="3" t="s">
        <v>127</v>
      </c>
    </row>
    <row r="40" ht="15.75">
      <c r="A40" s="18" t="s">
        <v>122</v>
      </c>
    </row>
    <row r="41" ht="15.75">
      <c r="A41" s="18" t="s">
        <v>123</v>
      </c>
    </row>
    <row r="42" ht="15.75">
      <c r="A42" s="18" t="s">
        <v>384</v>
      </c>
    </row>
    <row r="43" ht="15.75">
      <c r="A43" s="18" t="s">
        <v>124</v>
      </c>
    </row>
    <row r="44" ht="15.75">
      <c r="A44" s="18" t="s">
        <v>125</v>
      </c>
    </row>
    <row r="45" ht="15.75">
      <c r="A45" s="18" t="s">
        <v>126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52"/>
  <sheetViews>
    <sheetView workbookViewId="0" topLeftCell="A1">
      <selection activeCell="C1" sqref="C1:C3"/>
    </sheetView>
  </sheetViews>
  <sheetFormatPr defaultColWidth="9.33203125" defaultRowHeight="12.75"/>
  <cols>
    <col min="1" max="1" width="14.5" style="1" customWidth="1"/>
    <col min="2" max="7" width="9.33203125" style="1" customWidth="1"/>
    <col min="8" max="8" width="11.33203125" style="1" customWidth="1"/>
    <col min="9" max="16384" width="9.33203125" style="1" customWidth="1"/>
  </cols>
  <sheetData>
    <row r="1" spans="1:3" ht="15.75">
      <c r="A1" s="54" t="s">
        <v>114</v>
      </c>
      <c r="B1" s="55"/>
      <c r="C1" s="3" t="str">
        <f>+'agr costs 1820'!C1</f>
        <v>Pune Region</v>
      </c>
    </row>
    <row r="2" ht="15.75">
      <c r="C2" s="1" t="str">
        <f>+'agr costs 1820'!C2</f>
        <v>Source = V.D. Divekar, Prices and Wages in Pune Region in a Period of Transition, 1805-1830 AD. </v>
      </c>
    </row>
    <row r="3" ht="15.75">
      <c r="C3" s="1" t="str">
        <f>+'agr costs 1820'!C3</f>
        <v>Pune: Gokhale Institute of Politics and Economics, 1989.</v>
      </c>
    </row>
    <row r="6" ht="15.75">
      <c r="A6" s="26" t="s">
        <v>189</v>
      </c>
    </row>
    <row r="8" ht="15.75">
      <c r="A8" s="3" t="s">
        <v>186</v>
      </c>
    </row>
    <row r="9" spans="1:10" ht="15.75">
      <c r="A9" s="22" t="s">
        <v>172</v>
      </c>
      <c r="E9" s="12" t="s">
        <v>181</v>
      </c>
      <c r="H9" s="12" t="s">
        <v>177</v>
      </c>
      <c r="J9" s="12" t="s">
        <v>396</v>
      </c>
    </row>
    <row r="10" spans="1:10" ht="15.75">
      <c r="A10" s="1" t="s">
        <v>173</v>
      </c>
      <c r="E10" s="10">
        <v>0.69</v>
      </c>
      <c r="H10" s="52">
        <f>E10/16</f>
        <v>0.043125</v>
      </c>
      <c r="J10" s="1">
        <f>H10*10.78</f>
        <v>0.46488749999999995</v>
      </c>
    </row>
    <row r="11" spans="1:10" ht="15.75">
      <c r="A11" s="1" t="s">
        <v>174</v>
      </c>
      <c r="E11" s="10">
        <v>0.91</v>
      </c>
      <c r="H11" s="52">
        <f>E11/16</f>
        <v>0.056875</v>
      </c>
      <c r="J11" s="1">
        <f>H11*10.78</f>
        <v>0.6131125</v>
      </c>
    </row>
    <row r="12" spans="1:10" ht="15.75">
      <c r="A12" s="1" t="s">
        <v>175</v>
      </c>
      <c r="E12" s="10">
        <v>0.91</v>
      </c>
      <c r="H12" s="52">
        <f>E12/16</f>
        <v>0.056875</v>
      </c>
      <c r="J12" s="1">
        <f>H12*10.78</f>
        <v>0.6131125</v>
      </c>
    </row>
    <row r="13" spans="1:10" ht="15.75">
      <c r="A13" s="1" t="s">
        <v>176</v>
      </c>
      <c r="E13" s="10">
        <v>1.14</v>
      </c>
      <c r="H13" s="52">
        <f>E13/16</f>
        <v>0.07125</v>
      </c>
      <c r="J13" s="1">
        <f>H13*10.78</f>
        <v>0.7680749999999998</v>
      </c>
    </row>
    <row r="14" spans="5:8" ht="15.75">
      <c r="E14" s="10"/>
      <c r="H14" s="10"/>
    </row>
    <row r="15" spans="1:8" ht="15.75">
      <c r="A15" s="3" t="s">
        <v>187</v>
      </c>
      <c r="E15" s="10"/>
      <c r="H15" s="10"/>
    </row>
    <row r="16" spans="1:10" ht="15.75">
      <c r="A16" s="22" t="s">
        <v>172</v>
      </c>
      <c r="E16" s="12" t="s">
        <v>181</v>
      </c>
      <c r="H16" s="12" t="s">
        <v>177</v>
      </c>
      <c r="J16" s="12" t="s">
        <v>396</v>
      </c>
    </row>
    <row r="17" spans="1:10" ht="15.75">
      <c r="A17" s="1" t="s">
        <v>188</v>
      </c>
      <c r="E17" s="10">
        <v>1</v>
      </c>
      <c r="H17" s="10">
        <f>E17/16</f>
        <v>0.0625</v>
      </c>
      <c r="J17" s="1">
        <f>H17*10.78</f>
        <v>0.67375</v>
      </c>
    </row>
    <row r="19" spans="1:2" ht="15.75">
      <c r="A19" s="1" t="s">
        <v>178</v>
      </c>
      <c r="B19" s="1" t="s">
        <v>179</v>
      </c>
    </row>
    <row r="20" ht="15.75">
      <c r="B20" s="1" t="s">
        <v>180</v>
      </c>
    </row>
    <row r="21" ht="15.75">
      <c r="B21" s="1" t="s">
        <v>183</v>
      </c>
    </row>
    <row r="22" ht="15.75">
      <c r="C22" s="1" t="s">
        <v>184</v>
      </c>
    </row>
    <row r="23" ht="15.75">
      <c r="D23" s="1" t="s">
        <v>182</v>
      </c>
    </row>
    <row r="24" ht="15.75">
      <c r="C24" s="1" t="s">
        <v>185</v>
      </c>
    </row>
    <row r="27" ht="15.75">
      <c r="A27" s="26" t="s">
        <v>390</v>
      </c>
    </row>
    <row r="29" ht="15.75">
      <c r="A29" s="3" t="s">
        <v>391</v>
      </c>
    </row>
    <row r="30" spans="1:10" ht="15.75">
      <c r="A30" s="11" t="s">
        <v>172</v>
      </c>
      <c r="E30" s="12" t="s">
        <v>392</v>
      </c>
      <c r="H30" s="12" t="s">
        <v>177</v>
      </c>
      <c r="J30" s="12" t="s">
        <v>396</v>
      </c>
    </row>
    <row r="31" spans="1:10" ht="15.75">
      <c r="A31" s="1" t="s">
        <v>190</v>
      </c>
      <c r="E31" s="4">
        <v>1</v>
      </c>
      <c r="H31" s="52">
        <f aca="true" t="shared" si="0" ref="H31:H36">E31/16</f>
        <v>0.0625</v>
      </c>
      <c r="J31" s="10">
        <f aca="true" t="shared" si="1" ref="J31:J36">H31*10.78</f>
        <v>0.67375</v>
      </c>
    </row>
    <row r="32" spans="1:10" ht="15.75">
      <c r="A32" s="1" t="s">
        <v>159</v>
      </c>
      <c r="E32" s="4">
        <v>1.75</v>
      </c>
      <c r="H32" s="52">
        <f t="shared" si="0"/>
        <v>0.109375</v>
      </c>
      <c r="J32" s="10">
        <f t="shared" si="1"/>
        <v>1.1790625</v>
      </c>
    </row>
    <row r="33" spans="1:10" ht="15.75">
      <c r="A33" s="1" t="s">
        <v>191</v>
      </c>
      <c r="E33" s="4">
        <v>1.5</v>
      </c>
      <c r="H33" s="52">
        <f t="shared" si="0"/>
        <v>0.09375</v>
      </c>
      <c r="J33" s="10">
        <f t="shared" si="1"/>
        <v>1.0106249999999999</v>
      </c>
    </row>
    <row r="34" spans="1:10" ht="15.75">
      <c r="A34" s="1" t="s">
        <v>192</v>
      </c>
      <c r="E34" s="4">
        <v>1.75</v>
      </c>
      <c r="H34" s="52">
        <f t="shared" si="0"/>
        <v>0.109375</v>
      </c>
      <c r="J34" s="10">
        <f t="shared" si="1"/>
        <v>1.1790625</v>
      </c>
    </row>
    <row r="35" spans="1:10" ht="15.75">
      <c r="A35" s="1" t="s">
        <v>193</v>
      </c>
      <c r="E35" s="4">
        <v>3.75</v>
      </c>
      <c r="H35" s="52">
        <f t="shared" si="0"/>
        <v>0.234375</v>
      </c>
      <c r="J35" s="10">
        <f t="shared" si="1"/>
        <v>2.5265625</v>
      </c>
    </row>
    <row r="36" spans="1:10" ht="15.75">
      <c r="A36" s="1" t="s">
        <v>194</v>
      </c>
      <c r="E36" s="4">
        <v>0.75</v>
      </c>
      <c r="H36" s="52">
        <f t="shared" si="0"/>
        <v>0.046875</v>
      </c>
      <c r="J36" s="10">
        <f t="shared" si="1"/>
        <v>0.5053124999999999</v>
      </c>
    </row>
    <row r="38" spans="1:2" ht="15.75">
      <c r="A38" s="1" t="s">
        <v>195</v>
      </c>
      <c r="B38" s="1" t="s">
        <v>198</v>
      </c>
    </row>
    <row r="39" spans="1:2" ht="15.75">
      <c r="A39" s="1" t="s">
        <v>196</v>
      </c>
      <c r="B39" s="1" t="s">
        <v>199</v>
      </c>
    </row>
    <row r="40" spans="1:2" ht="15.75">
      <c r="A40" s="1" t="s">
        <v>197</v>
      </c>
      <c r="B40" s="1" t="s">
        <v>200</v>
      </c>
    </row>
    <row r="42" spans="1:2" ht="15.75">
      <c r="A42" s="1" t="s">
        <v>178</v>
      </c>
      <c r="B42" s="1" t="s">
        <v>205</v>
      </c>
    </row>
    <row r="43" ht="15.75">
      <c r="B43" s="1" t="s">
        <v>393</v>
      </c>
    </row>
    <row r="45" ht="15.75">
      <c r="A45" s="3" t="s">
        <v>394</v>
      </c>
    </row>
    <row r="46" spans="1:10" ht="15.75">
      <c r="A46" s="11" t="s">
        <v>172</v>
      </c>
      <c r="E46" s="12" t="s">
        <v>395</v>
      </c>
      <c r="H46" s="12" t="s">
        <v>177</v>
      </c>
      <c r="J46" s="12" t="s">
        <v>396</v>
      </c>
    </row>
    <row r="47" spans="1:10" ht="15.75">
      <c r="A47" s="1" t="s">
        <v>201</v>
      </c>
      <c r="E47" s="31">
        <v>2.25</v>
      </c>
      <c r="H47" s="52">
        <f>E47/16</f>
        <v>0.140625</v>
      </c>
      <c r="I47" s="10"/>
      <c r="J47" s="10">
        <f>H47*10.78</f>
        <v>1.5159375</v>
      </c>
    </row>
    <row r="48" spans="1:10" ht="15.75">
      <c r="A48" s="1" t="s">
        <v>202</v>
      </c>
      <c r="E48" s="31">
        <v>2.375</v>
      </c>
      <c r="H48" s="52">
        <f>E48/16</f>
        <v>0.1484375</v>
      </c>
      <c r="I48" s="10"/>
      <c r="J48" s="10">
        <f>H48*10.78</f>
        <v>1.60015625</v>
      </c>
    </row>
    <row r="49" spans="1:10" ht="15.75">
      <c r="A49" s="1" t="s">
        <v>193</v>
      </c>
      <c r="E49" s="31">
        <v>5.25</v>
      </c>
      <c r="H49" s="52">
        <f>E49/16</f>
        <v>0.328125</v>
      </c>
      <c r="I49" s="10"/>
      <c r="J49" s="10">
        <f>H49*10.78</f>
        <v>3.5371875</v>
      </c>
    </row>
    <row r="51" spans="1:2" ht="15.75">
      <c r="A51" s="1" t="s">
        <v>178</v>
      </c>
      <c r="B51" s="1" t="s">
        <v>204</v>
      </c>
    </row>
    <row r="52" ht="15.75">
      <c r="B52" s="1" t="s">
        <v>203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R56"/>
  <sheetViews>
    <sheetView workbookViewId="0" topLeftCell="A1">
      <selection activeCell="C1" sqref="C1:C3"/>
    </sheetView>
  </sheetViews>
  <sheetFormatPr defaultColWidth="9.33203125" defaultRowHeight="12.75"/>
  <cols>
    <col min="1" max="1" width="15.66015625" style="18" customWidth="1"/>
    <col min="2" max="5" width="9.33203125" style="18" customWidth="1"/>
    <col min="6" max="6" width="11.16015625" style="18" customWidth="1"/>
    <col min="7" max="9" width="9.33203125" style="18" customWidth="1"/>
    <col min="10" max="10" width="9.83203125" style="18" bestFit="1" customWidth="1"/>
    <col min="11" max="13" width="9.33203125" style="18" customWidth="1"/>
    <col min="14" max="14" width="12.33203125" style="18" customWidth="1"/>
    <col min="15" max="17" width="9.33203125" style="18" customWidth="1"/>
    <col min="18" max="18" width="11.16015625" style="18" bestFit="1" customWidth="1"/>
    <col min="19" max="16384" width="9.33203125" style="18" customWidth="1"/>
  </cols>
  <sheetData>
    <row r="1" spans="1:4" ht="15.75">
      <c r="A1" s="54" t="s">
        <v>114</v>
      </c>
      <c r="B1" s="57"/>
      <c r="C1" s="3" t="str">
        <f>+'agr costs 1820'!C1</f>
        <v>Pune Region</v>
      </c>
      <c r="D1" s="1"/>
    </row>
    <row r="2" spans="1:4" ht="15.75">
      <c r="A2"/>
      <c r="B2"/>
      <c r="C2" s="1" t="str">
        <f>+'agr costs 1820'!C2</f>
        <v>Source = V.D. Divekar, Prices and Wages in Pune Region in a Period of Transition, 1805-1830 AD. </v>
      </c>
      <c r="D2" s="1"/>
    </row>
    <row r="3" spans="1:4" ht="15.75">
      <c r="A3"/>
      <c r="B3"/>
      <c r="C3" s="1" t="str">
        <f>+'agr costs 1820'!C3</f>
        <v>Pune: Gokhale Institute of Politics and Economics, 1989.</v>
      </c>
      <c r="D3" s="1"/>
    </row>
    <row r="4" ht="15.75">
      <c r="O4" s="3"/>
    </row>
    <row r="6" ht="15.75">
      <c r="A6" s="3" t="s">
        <v>321</v>
      </c>
    </row>
    <row r="7" ht="15.75">
      <c r="A7" s="3"/>
    </row>
    <row r="8" ht="15.75">
      <c r="A8" s="3"/>
    </row>
    <row r="9" spans="1:16" ht="15.75">
      <c r="A9" s="3"/>
      <c r="H9" s="43" t="s">
        <v>386</v>
      </c>
      <c r="P9" s="43" t="s">
        <v>389</v>
      </c>
    </row>
    <row r="10" ht="15.75">
      <c r="A10" s="3"/>
    </row>
    <row r="11" spans="1:17" ht="15.75">
      <c r="A11" s="27" t="s">
        <v>150</v>
      </c>
      <c r="F11" s="12" t="s">
        <v>387</v>
      </c>
      <c r="I11" s="11" t="s">
        <v>388</v>
      </c>
      <c r="N11" s="12" t="s">
        <v>387</v>
      </c>
      <c r="Q11" s="11" t="s">
        <v>388</v>
      </c>
    </row>
    <row r="12" spans="1:14" ht="15.75">
      <c r="A12" s="18" t="s">
        <v>130</v>
      </c>
      <c r="F12" s="29">
        <v>10000</v>
      </c>
      <c r="N12" s="29">
        <f>F12*10.78</f>
        <v>107800</v>
      </c>
    </row>
    <row r="13" spans="1:18" ht="15.75">
      <c r="A13" s="18" t="s">
        <v>299</v>
      </c>
      <c r="F13" s="29">
        <v>2000</v>
      </c>
      <c r="I13" s="28" t="s">
        <v>300</v>
      </c>
      <c r="J13" s="29">
        <v>2000</v>
      </c>
      <c r="N13" s="29">
        <f aca="true" t="shared" si="0" ref="N13:N52">F13*10.78</f>
        <v>21560</v>
      </c>
      <c r="Q13" s="28" t="s">
        <v>300</v>
      </c>
      <c r="R13" s="29">
        <f>J13*10.78</f>
        <v>21560</v>
      </c>
    </row>
    <row r="14" spans="1:18" ht="15.75">
      <c r="A14" s="18" t="s">
        <v>131</v>
      </c>
      <c r="F14" s="29">
        <v>500</v>
      </c>
      <c r="I14" s="28" t="s">
        <v>300</v>
      </c>
      <c r="J14" s="29">
        <v>500</v>
      </c>
      <c r="N14" s="29">
        <f t="shared" si="0"/>
        <v>5390</v>
      </c>
      <c r="Q14" s="28" t="s">
        <v>300</v>
      </c>
      <c r="R14" s="29">
        <f aca="true" t="shared" si="1" ref="R14:R52">J14*10.78</f>
        <v>5390</v>
      </c>
    </row>
    <row r="15" spans="1:18" ht="15.75">
      <c r="A15" s="18" t="s">
        <v>301</v>
      </c>
      <c r="F15" s="29">
        <v>300</v>
      </c>
      <c r="I15" s="28" t="s">
        <v>300</v>
      </c>
      <c r="J15" s="29">
        <v>300</v>
      </c>
      <c r="N15" s="29">
        <f t="shared" si="0"/>
        <v>3234</v>
      </c>
      <c r="Q15" s="28" t="s">
        <v>300</v>
      </c>
      <c r="R15" s="29">
        <f t="shared" si="1"/>
        <v>3234</v>
      </c>
    </row>
    <row r="16" spans="1:18" ht="15.75">
      <c r="A16" s="18" t="s">
        <v>302</v>
      </c>
      <c r="F16" s="29">
        <v>250</v>
      </c>
      <c r="I16" s="28" t="s">
        <v>300</v>
      </c>
      <c r="J16" s="29">
        <v>250</v>
      </c>
      <c r="N16" s="29">
        <f t="shared" si="0"/>
        <v>2695</v>
      </c>
      <c r="Q16" s="28" t="s">
        <v>300</v>
      </c>
      <c r="R16" s="29">
        <f t="shared" si="1"/>
        <v>2695</v>
      </c>
    </row>
    <row r="17" spans="1:18" ht="15.75">
      <c r="A17" s="18" t="s">
        <v>400</v>
      </c>
      <c r="F17" s="29">
        <v>150</v>
      </c>
      <c r="I17" s="28" t="s">
        <v>300</v>
      </c>
      <c r="J17" s="29">
        <v>150</v>
      </c>
      <c r="N17" s="29">
        <f t="shared" si="0"/>
        <v>1617</v>
      </c>
      <c r="Q17" s="28" t="s">
        <v>300</v>
      </c>
      <c r="R17" s="29">
        <f t="shared" si="1"/>
        <v>1617</v>
      </c>
    </row>
    <row r="18" spans="1:18" ht="15.75">
      <c r="A18" s="18" t="s">
        <v>144</v>
      </c>
      <c r="F18" s="29">
        <v>65</v>
      </c>
      <c r="I18" s="28" t="s">
        <v>300</v>
      </c>
      <c r="J18" s="29">
        <v>65</v>
      </c>
      <c r="N18" s="29">
        <f t="shared" si="0"/>
        <v>700.6999999999999</v>
      </c>
      <c r="Q18" s="28" t="s">
        <v>300</v>
      </c>
      <c r="R18" s="29">
        <f t="shared" si="1"/>
        <v>700.6999999999999</v>
      </c>
    </row>
    <row r="19" spans="1:18" ht="15.75">
      <c r="A19" s="18" t="s">
        <v>401</v>
      </c>
      <c r="F19" s="29">
        <v>60</v>
      </c>
      <c r="I19" s="28" t="s">
        <v>300</v>
      </c>
      <c r="J19" s="29">
        <v>60</v>
      </c>
      <c r="N19" s="29">
        <f t="shared" si="0"/>
        <v>646.8</v>
      </c>
      <c r="Q19" s="28" t="s">
        <v>300</v>
      </c>
      <c r="R19" s="29">
        <f t="shared" si="1"/>
        <v>646.8</v>
      </c>
    </row>
    <row r="20" spans="1:18" ht="15.75">
      <c r="A20" s="18" t="s">
        <v>402</v>
      </c>
      <c r="F20" s="29">
        <v>50</v>
      </c>
      <c r="I20" s="28" t="s">
        <v>300</v>
      </c>
      <c r="J20" s="29">
        <v>50</v>
      </c>
      <c r="N20" s="29">
        <f t="shared" si="0"/>
        <v>539</v>
      </c>
      <c r="Q20" s="28" t="s">
        <v>300</v>
      </c>
      <c r="R20" s="29">
        <f t="shared" si="1"/>
        <v>539</v>
      </c>
    </row>
    <row r="21" spans="1:18" ht="15.75">
      <c r="A21" s="18" t="s">
        <v>132</v>
      </c>
      <c r="F21" s="29">
        <v>41.67</v>
      </c>
      <c r="I21" s="28" t="s">
        <v>403</v>
      </c>
      <c r="J21" s="29">
        <v>500</v>
      </c>
      <c r="N21" s="29">
        <f t="shared" si="0"/>
        <v>449.2026</v>
      </c>
      <c r="Q21" s="28" t="s">
        <v>403</v>
      </c>
      <c r="R21" s="29">
        <f t="shared" si="1"/>
        <v>5390</v>
      </c>
    </row>
    <row r="22" spans="1:18" ht="15.75">
      <c r="A22" s="18" t="s">
        <v>145</v>
      </c>
      <c r="F22" s="29">
        <v>41.67</v>
      </c>
      <c r="I22" s="28" t="s">
        <v>403</v>
      </c>
      <c r="J22" s="29">
        <v>500</v>
      </c>
      <c r="N22" s="29">
        <f t="shared" si="0"/>
        <v>449.2026</v>
      </c>
      <c r="Q22" s="28" t="s">
        <v>403</v>
      </c>
      <c r="R22" s="29">
        <f t="shared" si="1"/>
        <v>5390</v>
      </c>
    </row>
    <row r="23" spans="1:18" ht="15.75">
      <c r="A23" s="18" t="s">
        <v>404</v>
      </c>
      <c r="F23" s="29">
        <v>40</v>
      </c>
      <c r="I23" s="28" t="s">
        <v>300</v>
      </c>
      <c r="J23" s="29">
        <v>40</v>
      </c>
      <c r="N23" s="29">
        <f t="shared" si="0"/>
        <v>431.2</v>
      </c>
      <c r="Q23" s="28" t="s">
        <v>300</v>
      </c>
      <c r="R23" s="29">
        <f t="shared" si="1"/>
        <v>431.2</v>
      </c>
    </row>
    <row r="24" spans="1:18" ht="15.75">
      <c r="A24" s="18" t="s">
        <v>146</v>
      </c>
      <c r="F24" s="29">
        <v>40</v>
      </c>
      <c r="I24" s="28" t="s">
        <v>300</v>
      </c>
      <c r="J24" s="29">
        <v>40</v>
      </c>
      <c r="N24" s="29">
        <f t="shared" si="0"/>
        <v>431.2</v>
      </c>
      <c r="Q24" s="28" t="s">
        <v>300</v>
      </c>
      <c r="R24" s="29">
        <f t="shared" si="1"/>
        <v>431.2</v>
      </c>
    </row>
    <row r="25" spans="1:18" ht="15.75">
      <c r="A25" s="18" t="s">
        <v>405</v>
      </c>
      <c r="F25" s="29">
        <v>30</v>
      </c>
      <c r="I25" s="28" t="s">
        <v>300</v>
      </c>
      <c r="J25" s="29">
        <v>30</v>
      </c>
      <c r="N25" s="29">
        <f t="shared" si="0"/>
        <v>323.4</v>
      </c>
      <c r="Q25" s="28" t="s">
        <v>300</v>
      </c>
      <c r="R25" s="29">
        <f t="shared" si="1"/>
        <v>323.4</v>
      </c>
    </row>
    <row r="26" spans="1:18" ht="15.75">
      <c r="A26" s="18" t="s">
        <v>406</v>
      </c>
      <c r="F26" s="29">
        <v>30</v>
      </c>
      <c r="I26" s="28" t="s">
        <v>407</v>
      </c>
      <c r="J26" s="29">
        <v>1</v>
      </c>
      <c r="N26" s="29">
        <f t="shared" si="0"/>
        <v>323.4</v>
      </c>
      <c r="Q26" s="28" t="s">
        <v>407</v>
      </c>
      <c r="R26" s="29">
        <f t="shared" si="1"/>
        <v>10.78</v>
      </c>
    </row>
    <row r="27" spans="1:18" ht="15.75">
      <c r="A27" s="18" t="s">
        <v>133</v>
      </c>
      <c r="F27" s="29">
        <v>25</v>
      </c>
      <c r="I27" s="28" t="s">
        <v>300</v>
      </c>
      <c r="J27" s="29">
        <v>25</v>
      </c>
      <c r="N27" s="29">
        <f t="shared" si="0"/>
        <v>269.5</v>
      </c>
      <c r="Q27" s="28" t="s">
        <v>300</v>
      </c>
      <c r="R27" s="29">
        <f t="shared" si="1"/>
        <v>269.5</v>
      </c>
    </row>
    <row r="28" spans="1:18" ht="15.75">
      <c r="A28" s="18" t="s">
        <v>408</v>
      </c>
      <c r="F28" s="29">
        <v>25</v>
      </c>
      <c r="I28" s="28" t="s">
        <v>403</v>
      </c>
      <c r="J28" s="29">
        <v>300</v>
      </c>
      <c r="N28" s="29">
        <f t="shared" si="0"/>
        <v>269.5</v>
      </c>
      <c r="Q28" s="28" t="s">
        <v>403</v>
      </c>
      <c r="R28" s="29">
        <f t="shared" si="1"/>
        <v>3234</v>
      </c>
    </row>
    <row r="29" spans="1:18" ht="15.75">
      <c r="A29" s="18" t="s">
        <v>134</v>
      </c>
      <c r="F29" s="29">
        <v>25</v>
      </c>
      <c r="I29" s="28" t="s">
        <v>300</v>
      </c>
      <c r="J29" s="29">
        <v>25</v>
      </c>
      <c r="N29" s="29">
        <f t="shared" si="0"/>
        <v>269.5</v>
      </c>
      <c r="Q29" s="28" t="s">
        <v>300</v>
      </c>
      <c r="R29" s="29">
        <f t="shared" si="1"/>
        <v>269.5</v>
      </c>
    </row>
    <row r="30" spans="1:18" ht="15.75">
      <c r="A30" s="18" t="s">
        <v>409</v>
      </c>
      <c r="F30" s="29">
        <v>22.92</v>
      </c>
      <c r="I30" s="28" t="s">
        <v>403</v>
      </c>
      <c r="J30" s="29">
        <v>275</v>
      </c>
      <c r="N30" s="29">
        <f t="shared" si="0"/>
        <v>247.0776</v>
      </c>
      <c r="Q30" s="28" t="s">
        <v>403</v>
      </c>
      <c r="R30" s="29">
        <f t="shared" si="1"/>
        <v>2964.5</v>
      </c>
    </row>
    <row r="31" spans="1:18" ht="15.75">
      <c r="A31" s="18" t="s">
        <v>147</v>
      </c>
      <c r="F31" s="29">
        <v>20</v>
      </c>
      <c r="I31" s="28" t="s">
        <v>300</v>
      </c>
      <c r="J31" s="29">
        <v>20</v>
      </c>
      <c r="N31" s="29">
        <f t="shared" si="0"/>
        <v>215.6</v>
      </c>
      <c r="Q31" s="28" t="s">
        <v>300</v>
      </c>
      <c r="R31" s="29">
        <f t="shared" si="1"/>
        <v>215.6</v>
      </c>
    </row>
    <row r="32" spans="1:18" ht="15.75">
      <c r="A32" s="18" t="s">
        <v>137</v>
      </c>
      <c r="F32" s="29">
        <v>17.5</v>
      </c>
      <c r="I32" s="28"/>
      <c r="J32" s="29"/>
      <c r="N32" s="29">
        <f t="shared" si="0"/>
        <v>188.64999999999998</v>
      </c>
      <c r="Q32" s="28"/>
      <c r="R32" s="29"/>
    </row>
    <row r="33" spans="1:18" ht="15.75">
      <c r="A33" s="18" t="s">
        <v>140</v>
      </c>
      <c r="F33" s="29">
        <v>16.67</v>
      </c>
      <c r="I33" s="28"/>
      <c r="J33" s="29"/>
      <c r="N33" s="29">
        <f t="shared" si="0"/>
        <v>179.70260000000002</v>
      </c>
      <c r="Q33" s="28"/>
      <c r="R33" s="29"/>
    </row>
    <row r="34" spans="1:18" ht="15.75">
      <c r="A34" s="18" t="s">
        <v>138</v>
      </c>
      <c r="F34" s="29">
        <v>15</v>
      </c>
      <c r="I34" s="28"/>
      <c r="J34" s="29"/>
      <c r="N34" s="29">
        <f t="shared" si="0"/>
        <v>161.7</v>
      </c>
      <c r="Q34" s="28"/>
      <c r="R34" s="29"/>
    </row>
    <row r="35" spans="1:18" ht="15.75">
      <c r="A35" s="18" t="s">
        <v>139</v>
      </c>
      <c r="F35" s="29">
        <v>15</v>
      </c>
      <c r="I35" s="28"/>
      <c r="J35" s="29"/>
      <c r="N35" s="29">
        <f t="shared" si="0"/>
        <v>161.7</v>
      </c>
      <c r="Q35" s="28"/>
      <c r="R35" s="29"/>
    </row>
    <row r="36" spans="1:18" ht="15.75">
      <c r="A36" s="18" t="s">
        <v>148</v>
      </c>
      <c r="F36" s="29">
        <v>15</v>
      </c>
      <c r="I36" s="28"/>
      <c r="J36" s="29"/>
      <c r="N36" s="29">
        <f t="shared" si="0"/>
        <v>161.7</v>
      </c>
      <c r="Q36" s="28"/>
      <c r="R36" s="29"/>
    </row>
    <row r="37" spans="1:18" ht="15.75">
      <c r="A37" s="18" t="s">
        <v>412</v>
      </c>
      <c r="F37" s="29">
        <v>15</v>
      </c>
      <c r="I37" s="28" t="s">
        <v>300</v>
      </c>
      <c r="J37" s="29">
        <v>15</v>
      </c>
      <c r="N37" s="29">
        <f t="shared" si="0"/>
        <v>161.7</v>
      </c>
      <c r="Q37" s="28" t="s">
        <v>300</v>
      </c>
      <c r="R37" s="29">
        <f t="shared" si="1"/>
        <v>161.7</v>
      </c>
    </row>
    <row r="38" spans="1:18" ht="15.75">
      <c r="A38" s="18" t="s">
        <v>413</v>
      </c>
      <c r="F38" s="29">
        <v>15</v>
      </c>
      <c r="I38" s="28" t="s">
        <v>300</v>
      </c>
      <c r="J38" s="29">
        <v>15</v>
      </c>
      <c r="N38" s="29">
        <f t="shared" si="0"/>
        <v>161.7</v>
      </c>
      <c r="Q38" s="28" t="s">
        <v>300</v>
      </c>
      <c r="R38" s="29">
        <f t="shared" si="1"/>
        <v>161.7</v>
      </c>
    </row>
    <row r="39" spans="1:18" ht="15.75">
      <c r="A39" s="18" t="s">
        <v>410</v>
      </c>
      <c r="F39" s="29">
        <v>12.5</v>
      </c>
      <c r="I39" s="28" t="s">
        <v>300</v>
      </c>
      <c r="J39" s="29">
        <v>12.5</v>
      </c>
      <c r="N39" s="29">
        <f t="shared" si="0"/>
        <v>134.75</v>
      </c>
      <c r="Q39" s="28" t="s">
        <v>300</v>
      </c>
      <c r="R39" s="29">
        <f t="shared" si="1"/>
        <v>134.75</v>
      </c>
    </row>
    <row r="40" spans="1:18" ht="15.75">
      <c r="A40" s="18" t="s">
        <v>411</v>
      </c>
      <c r="F40" s="29">
        <v>12.5</v>
      </c>
      <c r="I40" s="28" t="s">
        <v>300</v>
      </c>
      <c r="J40" s="29">
        <v>12.5</v>
      </c>
      <c r="N40" s="29">
        <f t="shared" si="0"/>
        <v>134.75</v>
      </c>
      <c r="Q40" s="28" t="s">
        <v>300</v>
      </c>
      <c r="R40" s="29">
        <f t="shared" si="1"/>
        <v>134.75</v>
      </c>
    </row>
    <row r="41" spans="1:18" ht="15.75">
      <c r="A41" s="18" t="s">
        <v>414</v>
      </c>
      <c r="F41" s="29">
        <v>12</v>
      </c>
      <c r="I41" s="28" t="s">
        <v>300</v>
      </c>
      <c r="J41" s="29">
        <v>12</v>
      </c>
      <c r="N41" s="29">
        <f t="shared" si="0"/>
        <v>129.35999999999999</v>
      </c>
      <c r="Q41" s="28" t="s">
        <v>300</v>
      </c>
      <c r="R41" s="29">
        <f t="shared" si="1"/>
        <v>129.35999999999999</v>
      </c>
    </row>
    <row r="42" spans="1:18" ht="15.75">
      <c r="A42" s="18" t="s">
        <v>149</v>
      </c>
      <c r="F42" s="29">
        <v>10</v>
      </c>
      <c r="I42" s="28" t="s">
        <v>300</v>
      </c>
      <c r="J42" s="29">
        <v>10</v>
      </c>
      <c r="N42" s="29">
        <f t="shared" si="0"/>
        <v>107.8</v>
      </c>
      <c r="Q42" s="28" t="s">
        <v>300</v>
      </c>
      <c r="R42" s="29">
        <f t="shared" si="1"/>
        <v>107.8</v>
      </c>
    </row>
    <row r="43" spans="1:18" ht="15.75">
      <c r="A43" s="18" t="s">
        <v>415</v>
      </c>
      <c r="F43" s="29">
        <v>8</v>
      </c>
      <c r="I43" s="28" t="s">
        <v>300</v>
      </c>
      <c r="J43" s="29">
        <v>8</v>
      </c>
      <c r="N43" s="29">
        <f t="shared" si="0"/>
        <v>86.24</v>
      </c>
      <c r="Q43" s="28" t="s">
        <v>300</v>
      </c>
      <c r="R43" s="29">
        <f t="shared" si="1"/>
        <v>86.24</v>
      </c>
    </row>
    <row r="44" spans="1:18" ht="15.75">
      <c r="A44" s="18" t="s">
        <v>135</v>
      </c>
      <c r="F44" s="29">
        <v>8</v>
      </c>
      <c r="I44" s="28" t="s">
        <v>300</v>
      </c>
      <c r="J44" s="29">
        <v>8</v>
      </c>
      <c r="N44" s="29">
        <f t="shared" si="0"/>
        <v>86.24</v>
      </c>
      <c r="Q44" s="28" t="s">
        <v>300</v>
      </c>
      <c r="R44" s="29">
        <f t="shared" si="1"/>
        <v>86.24</v>
      </c>
    </row>
    <row r="45" spans="1:18" ht="15.75">
      <c r="A45" s="18" t="s">
        <v>141</v>
      </c>
      <c r="F45" s="29">
        <v>7</v>
      </c>
      <c r="I45" s="28"/>
      <c r="J45" s="29"/>
      <c r="N45" s="29">
        <f t="shared" si="0"/>
        <v>75.46</v>
      </c>
      <c r="Q45" s="28"/>
      <c r="R45" s="29"/>
    </row>
    <row r="46" spans="1:18" ht="15.75">
      <c r="A46" s="18" t="s">
        <v>143</v>
      </c>
      <c r="F46" s="29">
        <v>7</v>
      </c>
      <c r="I46" s="28"/>
      <c r="J46" s="29"/>
      <c r="N46" s="29">
        <f t="shared" si="0"/>
        <v>75.46</v>
      </c>
      <c r="Q46" s="28"/>
      <c r="R46" s="29"/>
    </row>
    <row r="47" spans="1:18" ht="15.75">
      <c r="A47" s="18" t="s">
        <v>142</v>
      </c>
      <c r="F47" s="29">
        <v>6</v>
      </c>
      <c r="I47" s="28"/>
      <c r="J47" s="29"/>
      <c r="N47" s="29">
        <f t="shared" si="0"/>
        <v>64.67999999999999</v>
      </c>
      <c r="Q47" s="28"/>
      <c r="R47" s="29"/>
    </row>
    <row r="48" spans="1:18" ht="15.75">
      <c r="A48" s="18" t="s">
        <v>317</v>
      </c>
      <c r="F48" s="29">
        <v>6</v>
      </c>
      <c r="I48" s="28" t="s">
        <v>300</v>
      </c>
      <c r="J48" s="29">
        <v>6</v>
      </c>
      <c r="N48" s="29">
        <f t="shared" si="0"/>
        <v>64.67999999999999</v>
      </c>
      <c r="Q48" s="28" t="s">
        <v>300</v>
      </c>
      <c r="R48" s="29">
        <f t="shared" si="1"/>
        <v>64.67999999999999</v>
      </c>
    </row>
    <row r="49" spans="1:18" ht="15.75">
      <c r="A49" s="18" t="s">
        <v>318</v>
      </c>
      <c r="F49" s="29">
        <v>5</v>
      </c>
      <c r="I49" s="28" t="s">
        <v>300</v>
      </c>
      <c r="J49" s="29">
        <v>5</v>
      </c>
      <c r="N49" s="29">
        <f t="shared" si="0"/>
        <v>53.9</v>
      </c>
      <c r="Q49" s="28" t="s">
        <v>300</v>
      </c>
      <c r="R49" s="29">
        <f t="shared" si="1"/>
        <v>53.9</v>
      </c>
    </row>
    <row r="50" spans="1:18" ht="15.75">
      <c r="A50" s="18" t="s">
        <v>319</v>
      </c>
      <c r="F50" s="29">
        <v>5</v>
      </c>
      <c r="I50" s="28" t="s">
        <v>300</v>
      </c>
      <c r="J50" s="29">
        <v>5</v>
      </c>
      <c r="N50" s="29">
        <f t="shared" si="0"/>
        <v>53.9</v>
      </c>
      <c r="Q50" s="28" t="s">
        <v>300</v>
      </c>
      <c r="R50" s="29">
        <f t="shared" si="1"/>
        <v>53.9</v>
      </c>
    </row>
    <row r="51" spans="1:18" ht="15.75">
      <c r="A51" s="18" t="s">
        <v>320</v>
      </c>
      <c r="F51" s="29">
        <v>4</v>
      </c>
      <c r="I51" s="28" t="s">
        <v>300</v>
      </c>
      <c r="J51" s="29">
        <v>4</v>
      </c>
      <c r="N51" s="29">
        <f t="shared" si="0"/>
        <v>43.12</v>
      </c>
      <c r="Q51" s="28" t="s">
        <v>300</v>
      </c>
      <c r="R51" s="29">
        <f t="shared" si="1"/>
        <v>43.12</v>
      </c>
    </row>
    <row r="52" spans="1:18" ht="15.75">
      <c r="A52" s="18" t="s">
        <v>136</v>
      </c>
      <c r="F52" s="29">
        <v>2</v>
      </c>
      <c r="I52" s="28" t="s">
        <v>300</v>
      </c>
      <c r="J52" s="29">
        <v>2</v>
      </c>
      <c r="N52" s="29">
        <f t="shared" si="0"/>
        <v>21.56</v>
      </c>
      <c r="Q52" s="28" t="s">
        <v>300</v>
      </c>
      <c r="R52" s="29">
        <f t="shared" si="1"/>
        <v>21.56</v>
      </c>
    </row>
    <row r="54" ht="15.75">
      <c r="A54" s="1" t="s">
        <v>322</v>
      </c>
    </row>
    <row r="56" ht="15.75">
      <c r="A56" s="11" t="s">
        <v>323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9"/>
  <sheetViews>
    <sheetView workbookViewId="0" topLeftCell="A1">
      <selection activeCell="C1" sqref="C1:C3"/>
    </sheetView>
  </sheetViews>
  <sheetFormatPr defaultColWidth="9.33203125" defaultRowHeight="12.75"/>
  <cols>
    <col min="1" max="1" width="15.5" style="32" customWidth="1"/>
    <col min="2" max="3" width="9.33203125" style="32" customWidth="1"/>
    <col min="4" max="4" width="9.83203125" style="32" bestFit="1" customWidth="1"/>
    <col min="5" max="7" width="9.33203125" style="32" customWidth="1"/>
    <col min="8" max="8" width="12.16015625" style="32" customWidth="1"/>
    <col min="9" max="9" width="16.33203125" style="32" customWidth="1"/>
    <col min="10" max="12" width="9.33203125" style="32" customWidth="1"/>
    <col min="13" max="13" width="13.16015625" style="32" customWidth="1"/>
    <col min="14" max="16384" width="9.33203125" style="32" customWidth="1"/>
  </cols>
  <sheetData>
    <row r="1" spans="1:3" s="1" customFormat="1" ht="15.75">
      <c r="A1" s="54" t="s">
        <v>114</v>
      </c>
      <c r="B1" s="55"/>
      <c r="C1" s="3" t="s">
        <v>417</v>
      </c>
    </row>
    <row r="2" s="1" customFormat="1" ht="15.75">
      <c r="C2" s="1" t="s">
        <v>113</v>
      </c>
    </row>
    <row r="3" s="1" customFormat="1" ht="15.75">
      <c r="C3" s="1" t="s">
        <v>111</v>
      </c>
    </row>
    <row r="6" ht="15.75">
      <c r="A6" s="3" t="s">
        <v>356</v>
      </c>
    </row>
    <row r="7" ht="15.75">
      <c r="A7" s="3"/>
    </row>
    <row r="8" spans="1:10" ht="15.75">
      <c r="A8" s="35"/>
      <c r="D8" s="43" t="s">
        <v>324</v>
      </c>
      <c r="H8" s="43" t="s">
        <v>325</v>
      </c>
      <c r="J8" s="3"/>
    </row>
    <row r="9" ht="15.75">
      <c r="A9" s="3"/>
    </row>
    <row r="10" spans="1:10" ht="15.75">
      <c r="A10" s="11" t="s">
        <v>345</v>
      </c>
      <c r="D10" s="12" t="s">
        <v>155</v>
      </c>
      <c r="H10" s="12" t="s">
        <v>155</v>
      </c>
      <c r="J10" s="11"/>
    </row>
    <row r="11" spans="1:9" ht="15.75">
      <c r="A11" s="32" t="s">
        <v>206</v>
      </c>
      <c r="D11" s="33">
        <v>1.85</v>
      </c>
      <c r="E11" s="32" t="s">
        <v>330</v>
      </c>
      <c r="H11" s="33">
        <f aca="true" t="shared" si="0" ref="H11:H17">1/(D11)*10.78/0.9331</f>
        <v>6.2448044443543305</v>
      </c>
      <c r="I11" s="32" t="s">
        <v>331</v>
      </c>
    </row>
    <row r="12" spans="1:9" ht="15.75">
      <c r="A12" s="32" t="s">
        <v>207</v>
      </c>
      <c r="D12" s="33">
        <v>0.57</v>
      </c>
      <c r="E12" s="32" t="s">
        <v>330</v>
      </c>
      <c r="H12" s="33">
        <f t="shared" si="0"/>
        <v>20.268224950974584</v>
      </c>
      <c r="I12" s="32" t="s">
        <v>331</v>
      </c>
    </row>
    <row r="13" spans="1:9" ht="15.75">
      <c r="A13" s="32" t="s">
        <v>208</v>
      </c>
      <c r="D13" s="33">
        <v>0.8</v>
      </c>
      <c r="E13" s="32" t="s">
        <v>330</v>
      </c>
      <c r="H13" s="33">
        <f t="shared" si="0"/>
        <v>14.441110277569392</v>
      </c>
      <c r="I13" s="32" t="s">
        <v>331</v>
      </c>
    </row>
    <row r="14" spans="1:9" ht="15.75">
      <c r="A14" s="32" t="s">
        <v>209</v>
      </c>
      <c r="D14" s="33">
        <v>0.73</v>
      </c>
      <c r="E14" s="32" t="s">
        <v>330</v>
      </c>
      <c r="H14" s="33">
        <f t="shared" si="0"/>
        <v>15.825874276788372</v>
      </c>
      <c r="I14" s="32" t="s">
        <v>331</v>
      </c>
    </row>
    <row r="15" spans="1:9" ht="15.75">
      <c r="A15" s="32" t="s">
        <v>210</v>
      </c>
      <c r="D15" s="33">
        <v>5.45</v>
      </c>
      <c r="E15" s="32" t="s">
        <v>330</v>
      </c>
      <c r="H15" s="33">
        <f t="shared" si="0"/>
        <v>2.119796004046883</v>
      </c>
      <c r="I15" s="32" t="s">
        <v>331</v>
      </c>
    </row>
    <row r="16" spans="1:9" ht="15.75">
      <c r="A16" s="32" t="s">
        <v>211</v>
      </c>
      <c r="D16" s="33">
        <v>1.74</v>
      </c>
      <c r="E16" s="32" t="s">
        <v>330</v>
      </c>
      <c r="H16" s="33">
        <f t="shared" si="0"/>
        <v>6.639590932215811</v>
      </c>
      <c r="I16" s="32" t="s">
        <v>331</v>
      </c>
    </row>
    <row r="17" spans="1:9" ht="15.75">
      <c r="A17" s="32" t="s">
        <v>212</v>
      </c>
      <c r="D17" s="33">
        <v>3.02</v>
      </c>
      <c r="E17" s="32" t="s">
        <v>330</v>
      </c>
      <c r="H17" s="33">
        <f t="shared" si="0"/>
        <v>3.8254596761773225</v>
      </c>
      <c r="I17" s="32" t="s">
        <v>331</v>
      </c>
    </row>
    <row r="18" spans="4:8" ht="15.75">
      <c r="D18" s="33"/>
      <c r="H18" s="15"/>
    </row>
    <row r="19" spans="1:10" ht="15.75">
      <c r="A19" s="11" t="s">
        <v>346</v>
      </c>
      <c r="D19" s="33"/>
      <c r="H19" s="15"/>
      <c r="J19" s="11"/>
    </row>
    <row r="20" spans="1:9" ht="15.75">
      <c r="A20" s="32" t="s">
        <v>347</v>
      </c>
      <c r="D20" s="33">
        <v>10</v>
      </c>
      <c r="E20" s="32" t="s">
        <v>330</v>
      </c>
      <c r="H20" s="33">
        <f>1/(D20)*10.78/0.9331</f>
        <v>1.1552888222055515</v>
      </c>
      <c r="I20" s="32" t="s">
        <v>331</v>
      </c>
    </row>
    <row r="21" spans="1:9" ht="15.75">
      <c r="A21" s="32" t="s">
        <v>348</v>
      </c>
      <c r="D21" s="33">
        <v>70</v>
      </c>
      <c r="E21" s="32" t="s">
        <v>330</v>
      </c>
      <c r="H21" s="33">
        <f>1/(D21)*10.78/0.9331</f>
        <v>0.16504126031507876</v>
      </c>
      <c r="I21" s="32" t="s">
        <v>331</v>
      </c>
    </row>
    <row r="22" spans="1:9" ht="15.75">
      <c r="A22" s="32" t="s">
        <v>349</v>
      </c>
      <c r="D22" s="33">
        <v>2</v>
      </c>
      <c r="E22" s="32" t="s">
        <v>330</v>
      </c>
      <c r="H22" s="33">
        <f>1/(D22)*10.78/0.9331</f>
        <v>5.7764441110277565</v>
      </c>
      <c r="I22" s="32" t="s">
        <v>331</v>
      </c>
    </row>
    <row r="23" spans="1:9" ht="15.75">
      <c r="A23" s="32" t="s">
        <v>350</v>
      </c>
      <c r="D23" s="33">
        <v>1.5</v>
      </c>
      <c r="E23" s="32" t="s">
        <v>330</v>
      </c>
      <c r="H23" s="33">
        <f>1/(D23)*10.78/0.9331</f>
        <v>7.701925481370341</v>
      </c>
      <c r="I23" s="32" t="s">
        <v>331</v>
      </c>
    </row>
    <row r="24" spans="1:9" ht="15.75">
      <c r="A24" s="32" t="s">
        <v>243</v>
      </c>
      <c r="D24" s="33">
        <v>1.75</v>
      </c>
      <c r="E24" s="32" t="s">
        <v>247</v>
      </c>
      <c r="H24" s="33">
        <f>D24*(10.78/1000)</f>
        <v>0.018865</v>
      </c>
      <c r="I24" s="32" t="s">
        <v>332</v>
      </c>
    </row>
    <row r="25" spans="1:9" ht="15.75">
      <c r="A25" s="32" t="s">
        <v>244</v>
      </c>
      <c r="D25" s="33">
        <v>1.75</v>
      </c>
      <c r="E25" s="32" t="s">
        <v>247</v>
      </c>
      <c r="H25" s="33">
        <f>D25*(10.78/1000)</f>
        <v>0.018865</v>
      </c>
      <c r="I25" s="32" t="s">
        <v>332</v>
      </c>
    </row>
    <row r="26" spans="1:9" ht="15.75">
      <c r="A26" s="32" t="s">
        <v>245</v>
      </c>
      <c r="D26" s="33">
        <v>150.22</v>
      </c>
      <c r="E26" s="32" t="s">
        <v>248</v>
      </c>
      <c r="H26" s="33">
        <f>D26*(10.78/25)</f>
        <v>64.774864</v>
      </c>
      <c r="I26" s="32" t="s">
        <v>332</v>
      </c>
    </row>
    <row r="27" spans="1:9" ht="15.75">
      <c r="A27" s="32" t="s">
        <v>246</v>
      </c>
      <c r="D27" s="33">
        <v>3</v>
      </c>
      <c r="E27" s="32" t="s">
        <v>249</v>
      </c>
      <c r="H27" s="33">
        <f>D27*(10.78/100)</f>
        <v>0.32339999999999997</v>
      </c>
      <c r="I27" s="32" t="s">
        <v>332</v>
      </c>
    </row>
    <row r="28" spans="4:8" ht="15.75">
      <c r="D28" s="33"/>
      <c r="H28" s="15"/>
    </row>
    <row r="29" spans="1:10" ht="15.75">
      <c r="A29" s="11" t="s">
        <v>351</v>
      </c>
      <c r="D29" s="33"/>
      <c r="H29" s="15"/>
      <c r="J29" s="11"/>
    </row>
    <row r="30" spans="1:9" ht="15.75">
      <c r="A30" s="32" t="s">
        <v>24</v>
      </c>
      <c r="D30" s="33">
        <v>0.44</v>
      </c>
      <c r="E30" s="32" t="s">
        <v>330</v>
      </c>
      <c r="H30" s="33">
        <f aca="true" t="shared" si="1" ref="H30:H36">1/(D30)*(10.78/0.9331)</f>
        <v>26.25656414103526</v>
      </c>
      <c r="I30" s="32" t="s">
        <v>331</v>
      </c>
    </row>
    <row r="31" spans="1:9" ht="15.75">
      <c r="A31" s="32" t="s">
        <v>352</v>
      </c>
      <c r="D31" s="33">
        <v>0.5</v>
      </c>
      <c r="E31" s="32" t="s">
        <v>330</v>
      </c>
      <c r="H31" s="33">
        <f t="shared" si="1"/>
        <v>23.105776444111026</v>
      </c>
      <c r="I31" s="32" t="s">
        <v>331</v>
      </c>
    </row>
    <row r="32" spans="1:9" ht="15.75">
      <c r="A32" s="32" t="s">
        <v>353</v>
      </c>
      <c r="D32" s="33">
        <v>1.6</v>
      </c>
      <c r="E32" s="32" t="s">
        <v>330</v>
      </c>
      <c r="H32" s="33">
        <f t="shared" si="1"/>
        <v>7.220555138784696</v>
      </c>
      <c r="I32" s="32" t="s">
        <v>331</v>
      </c>
    </row>
    <row r="33" spans="1:9" ht="15.75">
      <c r="A33" s="32" t="s">
        <v>354</v>
      </c>
      <c r="D33" s="33">
        <v>1.6</v>
      </c>
      <c r="E33" s="32" t="s">
        <v>330</v>
      </c>
      <c r="H33" s="33">
        <f t="shared" si="1"/>
        <v>7.220555138784696</v>
      </c>
      <c r="I33" s="32" t="s">
        <v>331</v>
      </c>
    </row>
    <row r="34" spans="1:9" ht="15.75">
      <c r="A34" s="32" t="s">
        <v>23</v>
      </c>
      <c r="D34" s="33">
        <v>2.5</v>
      </c>
      <c r="E34" s="32" t="s">
        <v>330</v>
      </c>
      <c r="H34" s="33">
        <f t="shared" si="1"/>
        <v>4.621155288822205</v>
      </c>
      <c r="I34" s="32" t="s">
        <v>331</v>
      </c>
    </row>
    <row r="35" spans="1:9" ht="15.75">
      <c r="A35" s="32" t="s">
        <v>22</v>
      </c>
      <c r="D35" s="33">
        <v>4</v>
      </c>
      <c r="E35" s="32" t="s">
        <v>330</v>
      </c>
      <c r="H35" s="33">
        <f t="shared" si="1"/>
        <v>2.8882220555138782</v>
      </c>
      <c r="I35" s="32" t="s">
        <v>331</v>
      </c>
    </row>
    <row r="36" spans="1:9" ht="15.75">
      <c r="A36" s="32" t="s">
        <v>355</v>
      </c>
      <c r="D36" s="33">
        <v>0.4</v>
      </c>
      <c r="E36" s="32" t="s">
        <v>330</v>
      </c>
      <c r="H36" s="33">
        <f t="shared" si="1"/>
        <v>28.882220555138783</v>
      </c>
      <c r="I36" s="32" t="s">
        <v>331</v>
      </c>
    </row>
    <row r="37" ht="15.75">
      <c r="H37" s="15"/>
    </row>
    <row r="38" spans="1:10" ht="15.75">
      <c r="A38" s="11" t="s">
        <v>357</v>
      </c>
      <c r="H38" s="15"/>
      <c r="J38" s="11"/>
    </row>
    <row r="39" spans="1:9" ht="15.75">
      <c r="A39" s="32" t="s">
        <v>358</v>
      </c>
      <c r="D39" s="33">
        <v>1</v>
      </c>
      <c r="E39" s="32" t="s">
        <v>229</v>
      </c>
      <c r="H39" s="33">
        <f aca="true" t="shared" si="2" ref="H39:H53">D39*10.78</f>
        <v>10.78</v>
      </c>
      <c r="I39" s="32" t="s">
        <v>332</v>
      </c>
    </row>
    <row r="40" spans="1:9" ht="15.75">
      <c r="A40" s="32" t="s">
        <v>359</v>
      </c>
      <c r="D40" s="33">
        <v>1</v>
      </c>
      <c r="E40" s="32" t="s">
        <v>229</v>
      </c>
      <c r="H40" s="33">
        <f t="shared" si="2"/>
        <v>10.78</v>
      </c>
      <c r="I40" s="32" t="s">
        <v>332</v>
      </c>
    </row>
    <row r="41" spans="1:9" ht="15.75">
      <c r="A41" s="32" t="s">
        <v>360</v>
      </c>
      <c r="D41" s="33">
        <v>1.5</v>
      </c>
      <c r="E41" s="32" t="s">
        <v>229</v>
      </c>
      <c r="H41" s="33">
        <f t="shared" si="2"/>
        <v>16.169999999999998</v>
      </c>
      <c r="I41" s="32" t="s">
        <v>332</v>
      </c>
    </row>
    <row r="42" spans="1:9" ht="15.75">
      <c r="A42" s="32" t="s">
        <v>361</v>
      </c>
      <c r="D42" s="33">
        <v>1.25</v>
      </c>
      <c r="E42" s="32" t="s">
        <v>229</v>
      </c>
      <c r="H42" s="33">
        <f t="shared" si="2"/>
        <v>13.475</v>
      </c>
      <c r="I42" s="32" t="s">
        <v>332</v>
      </c>
    </row>
    <row r="43" spans="1:9" ht="15.75">
      <c r="A43" s="32" t="s">
        <v>362</v>
      </c>
      <c r="D43" s="33">
        <v>1.5</v>
      </c>
      <c r="E43" s="32" t="s">
        <v>229</v>
      </c>
      <c r="H43" s="33">
        <f t="shared" si="2"/>
        <v>16.169999999999998</v>
      </c>
      <c r="I43" s="32" t="s">
        <v>332</v>
      </c>
    </row>
    <row r="44" spans="1:9" ht="15.75">
      <c r="A44" s="32" t="s">
        <v>363</v>
      </c>
      <c r="D44" s="33">
        <v>0.5</v>
      </c>
      <c r="E44" s="32" t="s">
        <v>229</v>
      </c>
      <c r="H44" s="33">
        <f t="shared" si="2"/>
        <v>5.39</v>
      </c>
      <c r="I44" s="32" t="s">
        <v>332</v>
      </c>
    </row>
    <row r="45" spans="1:9" ht="15.75">
      <c r="A45" s="32" t="s">
        <v>364</v>
      </c>
      <c r="D45" s="33">
        <v>0.13</v>
      </c>
      <c r="E45" s="32" t="s">
        <v>229</v>
      </c>
      <c r="H45" s="33">
        <f t="shared" si="2"/>
        <v>1.4014</v>
      </c>
      <c r="I45" s="32" t="s">
        <v>332</v>
      </c>
    </row>
    <row r="46" spans="1:9" ht="15.75">
      <c r="A46" s="32" t="s">
        <v>365</v>
      </c>
      <c r="D46" s="33">
        <v>0.63</v>
      </c>
      <c r="E46" s="32" t="s">
        <v>229</v>
      </c>
      <c r="H46" s="33">
        <f t="shared" si="2"/>
        <v>6.791399999999999</v>
      </c>
      <c r="I46" s="32" t="s">
        <v>332</v>
      </c>
    </row>
    <row r="47" spans="1:9" ht="15.75">
      <c r="A47" s="32" t="s">
        <v>366</v>
      </c>
      <c r="D47" s="33">
        <v>0.88</v>
      </c>
      <c r="E47" s="32" t="s">
        <v>229</v>
      </c>
      <c r="H47" s="33">
        <f t="shared" si="2"/>
        <v>9.4864</v>
      </c>
      <c r="I47" s="32" t="s">
        <v>332</v>
      </c>
    </row>
    <row r="48" spans="1:9" ht="15.75">
      <c r="A48" s="32" t="s">
        <v>367</v>
      </c>
      <c r="D48" s="33">
        <v>1</v>
      </c>
      <c r="E48" s="32" t="s">
        <v>229</v>
      </c>
      <c r="H48" s="33">
        <f t="shared" si="2"/>
        <v>10.78</v>
      </c>
      <c r="I48" s="32" t="s">
        <v>332</v>
      </c>
    </row>
    <row r="49" spans="1:9" ht="15.75">
      <c r="A49" s="32" t="s">
        <v>368</v>
      </c>
      <c r="D49" s="33">
        <v>2</v>
      </c>
      <c r="E49" s="32" t="s">
        <v>229</v>
      </c>
      <c r="H49" s="33">
        <f t="shared" si="2"/>
        <v>21.56</v>
      </c>
      <c r="I49" s="32" t="s">
        <v>332</v>
      </c>
    </row>
    <row r="50" spans="1:9" ht="15.75">
      <c r="A50" s="32" t="s">
        <v>369</v>
      </c>
      <c r="D50" s="33">
        <v>1.13</v>
      </c>
      <c r="E50" s="32" t="s">
        <v>229</v>
      </c>
      <c r="H50" s="33">
        <f t="shared" si="2"/>
        <v>12.181399999999998</v>
      </c>
      <c r="I50" s="32" t="s">
        <v>332</v>
      </c>
    </row>
    <row r="51" spans="1:9" ht="15.75">
      <c r="A51" s="32" t="s">
        <v>370</v>
      </c>
      <c r="D51" s="33">
        <v>0.31</v>
      </c>
      <c r="E51" s="32" t="s">
        <v>229</v>
      </c>
      <c r="H51" s="33">
        <f t="shared" si="2"/>
        <v>3.3417999999999997</v>
      </c>
      <c r="I51" s="32" t="s">
        <v>332</v>
      </c>
    </row>
    <row r="52" spans="1:9" ht="15.75">
      <c r="A52" s="32" t="s">
        <v>371</v>
      </c>
      <c r="D52" s="33">
        <v>5.48</v>
      </c>
      <c r="E52" s="32" t="s">
        <v>229</v>
      </c>
      <c r="H52" s="33">
        <f t="shared" si="2"/>
        <v>59.074400000000004</v>
      </c>
      <c r="I52" s="32" t="s">
        <v>332</v>
      </c>
    </row>
    <row r="53" spans="1:9" ht="15.75">
      <c r="A53" s="32" t="s">
        <v>372</v>
      </c>
      <c r="D53" s="33">
        <v>75</v>
      </c>
      <c r="E53" s="32" t="s">
        <v>229</v>
      </c>
      <c r="H53" s="33">
        <f t="shared" si="2"/>
        <v>808.5</v>
      </c>
      <c r="I53" s="32" t="s">
        <v>332</v>
      </c>
    </row>
    <row r="54" ht="15.75">
      <c r="H54" s="33"/>
    </row>
    <row r="55" spans="1:10" ht="15.75">
      <c r="A55" s="11" t="s">
        <v>230</v>
      </c>
      <c r="H55" s="33"/>
      <c r="J55" s="11"/>
    </row>
    <row r="56" spans="1:9" ht="15.75">
      <c r="A56" s="32" t="s">
        <v>231</v>
      </c>
      <c r="D56" s="33">
        <v>29</v>
      </c>
      <c r="E56" s="32" t="s">
        <v>229</v>
      </c>
      <c r="H56" s="33">
        <f aca="true" t="shared" si="3" ref="H56:H67">D56*10.78</f>
        <v>312.62</v>
      </c>
      <c r="I56" s="32" t="s">
        <v>332</v>
      </c>
    </row>
    <row r="57" spans="1:9" ht="15.75">
      <c r="A57" s="32" t="s">
        <v>241</v>
      </c>
      <c r="D57" s="33">
        <v>25</v>
      </c>
      <c r="E57" s="32" t="s">
        <v>229</v>
      </c>
      <c r="H57" s="33">
        <f t="shared" si="3"/>
        <v>269.5</v>
      </c>
      <c r="I57" s="32" t="s">
        <v>332</v>
      </c>
    </row>
    <row r="58" spans="1:9" ht="15.75">
      <c r="A58" s="32" t="s">
        <v>242</v>
      </c>
      <c r="D58" s="33">
        <v>10</v>
      </c>
      <c r="E58" s="32" t="s">
        <v>229</v>
      </c>
      <c r="H58" s="33">
        <f t="shared" si="3"/>
        <v>107.8</v>
      </c>
      <c r="I58" s="32" t="s">
        <v>332</v>
      </c>
    </row>
    <row r="59" spans="1:9" ht="15.75">
      <c r="A59" s="32" t="s">
        <v>232</v>
      </c>
      <c r="D59" s="33">
        <v>1.13</v>
      </c>
      <c r="E59" s="32" t="s">
        <v>229</v>
      </c>
      <c r="H59" s="33">
        <f t="shared" si="3"/>
        <v>12.181399999999998</v>
      </c>
      <c r="I59" s="32" t="s">
        <v>332</v>
      </c>
    </row>
    <row r="60" spans="1:9" ht="15.75">
      <c r="A60" s="32" t="s">
        <v>233</v>
      </c>
      <c r="D60" s="33">
        <v>625</v>
      </c>
      <c r="E60" s="32" t="s">
        <v>229</v>
      </c>
      <c r="H60" s="33">
        <f t="shared" si="3"/>
        <v>6737.5</v>
      </c>
      <c r="I60" s="32" t="s">
        <v>332</v>
      </c>
    </row>
    <row r="61" spans="1:9" ht="15.75">
      <c r="A61" s="32" t="s">
        <v>234</v>
      </c>
      <c r="D61" s="33">
        <v>162.5</v>
      </c>
      <c r="E61" s="32" t="s">
        <v>229</v>
      </c>
      <c r="H61" s="33">
        <f t="shared" si="3"/>
        <v>1751.75</v>
      </c>
      <c r="I61" s="32" t="s">
        <v>332</v>
      </c>
    </row>
    <row r="62" spans="1:9" ht="15.75">
      <c r="A62" s="32" t="s">
        <v>239</v>
      </c>
      <c r="D62" s="33">
        <v>40</v>
      </c>
      <c r="E62" s="32" t="s">
        <v>229</v>
      </c>
      <c r="H62" s="33">
        <f t="shared" si="3"/>
        <v>431.2</v>
      </c>
      <c r="I62" s="32" t="s">
        <v>332</v>
      </c>
    </row>
    <row r="63" spans="1:9" ht="15.75">
      <c r="A63" s="32" t="s">
        <v>240</v>
      </c>
      <c r="D63" s="33">
        <v>30</v>
      </c>
      <c r="E63" s="32" t="s">
        <v>229</v>
      </c>
      <c r="H63" s="33">
        <f t="shared" si="3"/>
        <v>323.4</v>
      </c>
      <c r="I63" s="32" t="s">
        <v>332</v>
      </c>
    </row>
    <row r="64" spans="1:9" ht="15.75">
      <c r="A64" s="32" t="s">
        <v>237</v>
      </c>
      <c r="D64" s="33">
        <v>15</v>
      </c>
      <c r="E64" s="32" t="s">
        <v>229</v>
      </c>
      <c r="H64" s="33">
        <f t="shared" si="3"/>
        <v>161.7</v>
      </c>
      <c r="I64" s="32" t="s">
        <v>332</v>
      </c>
    </row>
    <row r="65" spans="1:9" ht="15.75">
      <c r="A65" s="32" t="s">
        <v>238</v>
      </c>
      <c r="D65" s="33">
        <v>5</v>
      </c>
      <c r="E65" s="32" t="s">
        <v>229</v>
      </c>
      <c r="H65" s="33">
        <f t="shared" si="3"/>
        <v>53.9</v>
      </c>
      <c r="I65" s="32" t="s">
        <v>332</v>
      </c>
    </row>
    <row r="66" spans="1:9" ht="15.75">
      <c r="A66" s="32" t="s">
        <v>235</v>
      </c>
      <c r="D66" s="33">
        <v>6500</v>
      </c>
      <c r="E66" s="32" t="s">
        <v>229</v>
      </c>
      <c r="H66" s="33">
        <f t="shared" si="3"/>
        <v>70070</v>
      </c>
      <c r="I66" s="32" t="s">
        <v>332</v>
      </c>
    </row>
    <row r="67" spans="1:9" ht="15.75">
      <c r="A67" s="32" t="s">
        <v>236</v>
      </c>
      <c r="D67" s="33">
        <v>2500</v>
      </c>
      <c r="E67" s="32" t="s">
        <v>229</v>
      </c>
      <c r="H67" s="33">
        <f t="shared" si="3"/>
        <v>26950</v>
      </c>
      <c r="I67" s="32" t="s">
        <v>332</v>
      </c>
    </row>
    <row r="68" ht="15.75">
      <c r="M68" s="45"/>
    </row>
    <row r="69" ht="15.75">
      <c r="A69" s="32" t="s">
        <v>327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B35"/>
  <sheetViews>
    <sheetView workbookViewId="0" topLeftCell="A1">
      <selection activeCell="C1" sqref="C1:C3"/>
    </sheetView>
  </sheetViews>
  <sheetFormatPr defaultColWidth="9.33203125" defaultRowHeight="12.75"/>
  <cols>
    <col min="1" max="1" width="11.16015625" style="32" customWidth="1"/>
    <col min="2" max="2" width="13.16015625" style="32" customWidth="1"/>
    <col min="3" max="9" width="9.33203125" style="32" customWidth="1"/>
    <col min="10" max="10" width="10.16015625" style="32" customWidth="1"/>
    <col min="11" max="15" width="9.33203125" style="32" customWidth="1"/>
    <col min="16" max="16" width="9.66015625" style="32" customWidth="1"/>
    <col min="17" max="17" width="9.83203125" style="32" bestFit="1" customWidth="1"/>
    <col min="18" max="24" width="9.33203125" style="32" customWidth="1"/>
    <col min="25" max="25" width="10.16015625" style="32" customWidth="1"/>
    <col min="26" max="16384" width="9.33203125" style="32" customWidth="1"/>
  </cols>
  <sheetData>
    <row r="1" spans="1:3" s="1" customFormat="1" ht="15.75">
      <c r="A1" s="54" t="s">
        <v>114</v>
      </c>
      <c r="B1" s="55"/>
      <c r="C1" s="3" t="s">
        <v>417</v>
      </c>
    </row>
    <row r="2" s="1" customFormat="1" ht="15.75">
      <c r="C2" s="1" t="s">
        <v>113</v>
      </c>
    </row>
    <row r="3" s="1" customFormat="1" ht="15.75">
      <c r="C3" s="1" t="s">
        <v>111</v>
      </c>
    </row>
    <row r="6" spans="1:7" ht="15.75">
      <c r="A6" s="3" t="s">
        <v>314</v>
      </c>
      <c r="B6" s="33"/>
      <c r="C6" s="33"/>
      <c r="D6" s="33"/>
      <c r="E6" s="33"/>
      <c r="F6" s="33"/>
      <c r="G6" s="33"/>
    </row>
    <row r="7" spans="1:7" ht="15.75">
      <c r="A7" s="3"/>
      <c r="B7" s="33"/>
      <c r="C7" s="33"/>
      <c r="D7" s="33"/>
      <c r="E7" s="33"/>
      <c r="F7" s="33"/>
      <c r="G7" s="33"/>
    </row>
    <row r="8" spans="1:7" ht="15.75">
      <c r="A8" s="3"/>
      <c r="B8" s="33"/>
      <c r="C8" s="33"/>
      <c r="D8" s="33"/>
      <c r="E8" s="33"/>
      <c r="F8" s="33"/>
      <c r="G8" s="33"/>
    </row>
    <row r="9" spans="1:21" ht="15.75">
      <c r="A9" s="3"/>
      <c r="B9" s="33"/>
      <c r="C9" s="33"/>
      <c r="D9" s="33"/>
      <c r="E9" s="33"/>
      <c r="F9" s="39" t="s">
        <v>328</v>
      </c>
      <c r="G9" s="33"/>
      <c r="U9" s="43" t="s">
        <v>329</v>
      </c>
    </row>
    <row r="10" spans="1:7" ht="15.75">
      <c r="A10" s="3"/>
      <c r="B10" s="33"/>
      <c r="C10" s="33"/>
      <c r="D10" s="33"/>
      <c r="E10" s="33"/>
      <c r="F10" s="33"/>
      <c r="G10" s="33"/>
    </row>
    <row r="11" spans="1:28" ht="15.75">
      <c r="A11" s="12" t="s">
        <v>37</v>
      </c>
      <c r="B11" s="6" t="s">
        <v>157</v>
      </c>
      <c r="C11" s="6" t="s">
        <v>156</v>
      </c>
      <c r="D11" s="6" t="s">
        <v>1</v>
      </c>
      <c r="E11" s="6" t="s">
        <v>159</v>
      </c>
      <c r="F11" s="6" t="s">
        <v>2</v>
      </c>
      <c r="G11" s="6" t="s">
        <v>158</v>
      </c>
      <c r="H11" s="12" t="s">
        <v>160</v>
      </c>
      <c r="I11" s="12" t="s">
        <v>161</v>
      </c>
      <c r="J11" s="12" t="s">
        <v>163</v>
      </c>
      <c r="K11" s="12" t="s">
        <v>162</v>
      </c>
      <c r="L11" s="12" t="s">
        <v>4</v>
      </c>
      <c r="M11" s="12" t="s">
        <v>3</v>
      </c>
      <c r="N11" s="12"/>
      <c r="P11" s="12" t="s">
        <v>37</v>
      </c>
      <c r="Q11" s="6" t="s">
        <v>157</v>
      </c>
      <c r="R11" s="6" t="s">
        <v>156</v>
      </c>
      <c r="S11" s="6" t="s">
        <v>1</v>
      </c>
      <c r="T11" s="6" t="s">
        <v>159</v>
      </c>
      <c r="U11" s="6" t="s">
        <v>2</v>
      </c>
      <c r="V11" s="6" t="s">
        <v>158</v>
      </c>
      <c r="W11" s="12" t="s">
        <v>160</v>
      </c>
      <c r="X11" s="12" t="s">
        <v>161</v>
      </c>
      <c r="Y11" s="12" t="s">
        <v>163</v>
      </c>
      <c r="Z11" s="12" t="s">
        <v>162</v>
      </c>
      <c r="AA11" s="12" t="s">
        <v>4</v>
      </c>
      <c r="AB11" s="12" t="s">
        <v>3</v>
      </c>
    </row>
    <row r="12" spans="1:28" ht="15.75">
      <c r="A12" s="42" t="s">
        <v>38</v>
      </c>
      <c r="B12" s="33">
        <v>17.12</v>
      </c>
      <c r="C12" s="33">
        <v>18.33</v>
      </c>
      <c r="D12" s="33">
        <v>12.67</v>
      </c>
      <c r="E12" s="33"/>
      <c r="F12" s="33"/>
      <c r="G12" s="33">
        <v>15.73</v>
      </c>
      <c r="H12" s="33">
        <v>15.24</v>
      </c>
      <c r="I12" s="33">
        <v>11.78</v>
      </c>
      <c r="J12" s="33">
        <v>3.86</v>
      </c>
      <c r="K12" s="33">
        <v>5.4</v>
      </c>
      <c r="L12" s="33"/>
      <c r="M12" s="33"/>
      <c r="N12" s="33"/>
      <c r="P12" s="42" t="s">
        <v>38</v>
      </c>
      <c r="Q12" s="44">
        <f>1/(B12)*(10.78/0.9331)</f>
        <v>0.6748182372695977</v>
      </c>
      <c r="R12" s="44">
        <f aca="true" t="shared" si="0" ref="R12:S27">1/(C12)*(10.78/0.9331)</f>
        <v>0.6302721343183586</v>
      </c>
      <c r="S12" s="44">
        <f t="shared" si="0"/>
        <v>0.9118301674866229</v>
      </c>
      <c r="T12" s="44"/>
      <c r="U12" s="44"/>
      <c r="V12" s="44">
        <f aca="true" t="shared" si="1" ref="V12:V33">1/(G12)*(10.78/0.9331)</f>
        <v>0.7344493466023848</v>
      </c>
      <c r="W12" s="44">
        <f aca="true" t="shared" si="2" ref="W12:W33">1/(H12)*(10.78/0.9331)</f>
        <v>0.7580635316309392</v>
      </c>
      <c r="X12" s="44">
        <f aca="true" t="shared" si="3" ref="X12:X33">1/(I12)*(10.78/0.9331)</f>
        <v>0.9807205621439316</v>
      </c>
      <c r="Y12" s="44">
        <f aca="true" t="shared" si="4" ref="Y12:Y30">1/(J12)*(10.78/0.9331)</f>
        <v>2.992976223330444</v>
      </c>
      <c r="Z12" s="44">
        <f aca="true" t="shared" si="5" ref="Z12:Z33">1/(K12)*(10.78/0.9331)</f>
        <v>2.139423744825095</v>
      </c>
      <c r="AA12" s="44"/>
      <c r="AB12" s="44"/>
    </row>
    <row r="13" spans="1:28" ht="15.75">
      <c r="A13" s="42" t="s">
        <v>39</v>
      </c>
      <c r="B13" s="33">
        <v>18.09</v>
      </c>
      <c r="C13" s="33">
        <v>19.66</v>
      </c>
      <c r="D13" s="33">
        <v>13.43</v>
      </c>
      <c r="E13" s="33"/>
      <c r="F13" s="33">
        <v>16.5</v>
      </c>
      <c r="G13" s="33">
        <v>16.42</v>
      </c>
      <c r="H13" s="33">
        <v>15.9</v>
      </c>
      <c r="I13" s="33">
        <v>12.04</v>
      </c>
      <c r="J13" s="33">
        <v>3.88</v>
      </c>
      <c r="K13" s="33">
        <v>6.35</v>
      </c>
      <c r="L13" s="33">
        <v>1.75</v>
      </c>
      <c r="M13" s="33"/>
      <c r="N13" s="33"/>
      <c r="P13" s="42" t="s">
        <v>39</v>
      </c>
      <c r="Q13" s="44">
        <f aca="true" t="shared" si="6" ref="Q13:Q33">1/(B13)*(10.78/0.9331)</f>
        <v>0.6386339536791328</v>
      </c>
      <c r="R13" s="44">
        <f t="shared" si="0"/>
        <v>0.5876341923731186</v>
      </c>
      <c r="S13" s="44">
        <f t="shared" si="0"/>
        <v>0.8602299495201424</v>
      </c>
      <c r="T13" s="44"/>
      <c r="U13" s="44">
        <f aca="true" t="shared" si="7" ref="U13:U33">1/(F13)*(10.78/0.9331)</f>
        <v>0.7001750437609402</v>
      </c>
      <c r="V13" s="44">
        <f t="shared" si="1"/>
        <v>0.7035863716233564</v>
      </c>
      <c r="W13" s="44">
        <f t="shared" si="2"/>
        <v>0.726596743525504</v>
      </c>
      <c r="X13" s="44">
        <f t="shared" si="3"/>
        <v>0.9595422111341788</v>
      </c>
      <c r="Y13" s="44">
        <f t="shared" si="4"/>
        <v>2.9775485108390503</v>
      </c>
      <c r="Z13" s="44">
        <f t="shared" si="5"/>
        <v>1.819352475914254</v>
      </c>
      <c r="AA13" s="44">
        <f aca="true" t="shared" si="8" ref="AA13:AA33">1/(L13)*(10.78/0.9331)</f>
        <v>6.60165041260315</v>
      </c>
      <c r="AB13" s="44"/>
    </row>
    <row r="14" spans="1:28" ht="15.75">
      <c r="A14" s="42" t="s">
        <v>40</v>
      </c>
      <c r="B14" s="33">
        <v>17.74</v>
      </c>
      <c r="C14" s="33">
        <v>19.32</v>
      </c>
      <c r="D14" s="33">
        <v>14</v>
      </c>
      <c r="E14" s="33"/>
      <c r="F14" s="33">
        <v>17.21</v>
      </c>
      <c r="G14" s="33">
        <v>16.43</v>
      </c>
      <c r="H14" s="33">
        <v>16.16</v>
      </c>
      <c r="I14" s="33">
        <v>11.77</v>
      </c>
      <c r="J14" s="33">
        <v>4</v>
      </c>
      <c r="K14" s="33">
        <v>7.1</v>
      </c>
      <c r="L14" s="33">
        <v>1.65</v>
      </c>
      <c r="M14" s="33"/>
      <c r="N14" s="33"/>
      <c r="P14" s="42" t="s">
        <v>40</v>
      </c>
      <c r="Q14" s="44">
        <f t="shared" si="6"/>
        <v>0.6512338343886986</v>
      </c>
      <c r="R14" s="44">
        <f t="shared" si="0"/>
        <v>0.5979755808517345</v>
      </c>
      <c r="S14" s="44">
        <f t="shared" si="0"/>
        <v>0.8252063015753938</v>
      </c>
      <c r="T14" s="44"/>
      <c r="U14" s="44">
        <f t="shared" si="7"/>
        <v>0.6712892633384957</v>
      </c>
      <c r="V14" s="44">
        <f t="shared" si="1"/>
        <v>0.7031581388956489</v>
      </c>
      <c r="W14" s="44">
        <f t="shared" si="2"/>
        <v>0.7149064493846233</v>
      </c>
      <c r="X14" s="44">
        <f t="shared" si="3"/>
        <v>0.9815537996648693</v>
      </c>
      <c r="Y14" s="44">
        <f t="shared" si="4"/>
        <v>2.8882220555138782</v>
      </c>
      <c r="Z14" s="44">
        <f t="shared" si="5"/>
        <v>1.6271673552190864</v>
      </c>
      <c r="AA14" s="44">
        <f t="shared" si="8"/>
        <v>7.0017504376094015</v>
      </c>
      <c r="AB14" s="44"/>
    </row>
    <row r="15" spans="1:28" ht="15.75">
      <c r="A15" s="42" t="s">
        <v>41</v>
      </c>
      <c r="B15" s="33">
        <v>16.35</v>
      </c>
      <c r="C15" s="33">
        <v>17.9</v>
      </c>
      <c r="D15" s="33">
        <v>13.31</v>
      </c>
      <c r="E15" s="33">
        <v>13.39</v>
      </c>
      <c r="F15" s="33">
        <v>16.07</v>
      </c>
      <c r="G15" s="33">
        <v>15.64</v>
      </c>
      <c r="H15" s="33">
        <v>16.14</v>
      </c>
      <c r="I15" s="33">
        <v>12.04</v>
      </c>
      <c r="J15" s="33">
        <v>3.94</v>
      </c>
      <c r="K15" s="33">
        <v>7.37</v>
      </c>
      <c r="L15" s="33">
        <v>1.74</v>
      </c>
      <c r="M15" s="33">
        <v>38.07</v>
      </c>
      <c r="N15" s="33"/>
      <c r="P15" s="42" t="s">
        <v>41</v>
      </c>
      <c r="Q15" s="44">
        <f t="shared" si="6"/>
        <v>0.7065986680156277</v>
      </c>
      <c r="R15" s="44">
        <f t="shared" si="0"/>
        <v>0.6454127498355036</v>
      </c>
      <c r="S15" s="44">
        <f t="shared" si="0"/>
        <v>0.867985591439182</v>
      </c>
      <c r="T15" s="44">
        <f aca="true" t="shared" si="9" ref="T15:T30">1/(E15)*(10.78/0.9331)</f>
        <v>0.8627997178532869</v>
      </c>
      <c r="U15" s="44">
        <f t="shared" si="7"/>
        <v>0.7189102813973561</v>
      </c>
      <c r="V15" s="44">
        <f t="shared" si="1"/>
        <v>0.7386757175227311</v>
      </c>
      <c r="W15" s="44">
        <f t="shared" si="2"/>
        <v>0.7157923309823737</v>
      </c>
      <c r="X15" s="44">
        <f t="shared" si="3"/>
        <v>0.9595422111341788</v>
      </c>
      <c r="Y15" s="44">
        <f t="shared" si="4"/>
        <v>2.932205132501399</v>
      </c>
      <c r="Z15" s="44">
        <f t="shared" si="5"/>
        <v>1.5675560681215077</v>
      </c>
      <c r="AA15" s="44">
        <f t="shared" si="8"/>
        <v>6.639590932215811</v>
      </c>
      <c r="AB15" s="44">
        <f aca="true" t="shared" si="10" ref="AB15:AB33">1/(M15)*(10.78/0.9331)</f>
        <v>0.3034643609680986</v>
      </c>
    </row>
    <row r="16" spans="1:28" ht="15.75">
      <c r="A16" s="42" t="s">
        <v>42</v>
      </c>
      <c r="B16" s="33">
        <v>15.85</v>
      </c>
      <c r="C16" s="33">
        <v>18.17</v>
      </c>
      <c r="D16" s="33">
        <v>12.96</v>
      </c>
      <c r="E16" s="33">
        <v>12.54</v>
      </c>
      <c r="F16" s="33">
        <v>14.98</v>
      </c>
      <c r="G16" s="33">
        <v>14.83</v>
      </c>
      <c r="H16" s="33">
        <v>15.4</v>
      </c>
      <c r="I16" s="33">
        <v>11.7</v>
      </c>
      <c r="J16" s="33">
        <v>3.78</v>
      </c>
      <c r="K16" s="33">
        <v>7.16</v>
      </c>
      <c r="L16" s="33">
        <v>1.77</v>
      </c>
      <c r="M16" s="33">
        <v>37.53</v>
      </c>
      <c r="N16" s="33"/>
      <c r="P16" s="42" t="s">
        <v>42</v>
      </c>
      <c r="Q16" s="44">
        <f t="shared" si="6"/>
        <v>0.7288888468173825</v>
      </c>
      <c r="R16" s="44">
        <f t="shared" si="0"/>
        <v>0.6358221366018444</v>
      </c>
      <c r="S16" s="44">
        <f t="shared" si="0"/>
        <v>0.8914265603437895</v>
      </c>
      <c r="T16" s="44">
        <f t="shared" si="9"/>
        <v>0.9212829523170266</v>
      </c>
      <c r="U16" s="44">
        <f t="shared" si="7"/>
        <v>0.771220842593826</v>
      </c>
      <c r="V16" s="44">
        <f t="shared" si="1"/>
        <v>0.7790214579943029</v>
      </c>
      <c r="W16" s="44">
        <f t="shared" si="2"/>
        <v>0.7501875468867215</v>
      </c>
      <c r="X16" s="44">
        <f t="shared" si="3"/>
        <v>0.9874263437654285</v>
      </c>
      <c r="Y16" s="44">
        <f t="shared" si="4"/>
        <v>3.0563196354644218</v>
      </c>
      <c r="Z16" s="44">
        <f t="shared" si="5"/>
        <v>1.6135318745887588</v>
      </c>
      <c r="AA16" s="44">
        <f t="shared" si="8"/>
        <v>6.52705549268673</v>
      </c>
      <c r="AB16" s="44">
        <f t="shared" si="10"/>
        <v>0.3078307546510928</v>
      </c>
    </row>
    <row r="17" spans="1:28" ht="15.75">
      <c r="A17" s="42" t="s">
        <v>43</v>
      </c>
      <c r="B17" s="33">
        <v>16.37</v>
      </c>
      <c r="C17" s="33">
        <v>19.52</v>
      </c>
      <c r="D17" s="33">
        <v>12.7</v>
      </c>
      <c r="E17" s="33">
        <v>13.11</v>
      </c>
      <c r="F17" s="33">
        <v>13.79</v>
      </c>
      <c r="G17" s="33">
        <v>14.88</v>
      </c>
      <c r="H17" s="33">
        <v>14.6</v>
      </c>
      <c r="I17" s="33">
        <v>11.17</v>
      </c>
      <c r="J17" s="33">
        <v>3.67</v>
      </c>
      <c r="K17" s="33">
        <v>6.86</v>
      </c>
      <c r="L17" s="33">
        <v>1.7</v>
      </c>
      <c r="M17" s="33">
        <v>38.32</v>
      </c>
      <c r="N17" s="33"/>
      <c r="P17" s="42" t="s">
        <v>43</v>
      </c>
      <c r="Q17" s="44">
        <f t="shared" si="6"/>
        <v>0.7057353831432811</v>
      </c>
      <c r="R17" s="44">
        <f t="shared" si="0"/>
        <v>0.591848781867598</v>
      </c>
      <c r="S17" s="44">
        <f t="shared" si="0"/>
        <v>0.909676237957127</v>
      </c>
      <c r="T17" s="44">
        <f t="shared" si="9"/>
        <v>0.8812271717815037</v>
      </c>
      <c r="U17" s="44">
        <f t="shared" si="7"/>
        <v>0.8377728950003999</v>
      </c>
      <c r="V17" s="44">
        <f t="shared" si="1"/>
        <v>0.7764037783639457</v>
      </c>
      <c r="W17" s="44">
        <f t="shared" si="2"/>
        <v>0.7912937138394186</v>
      </c>
      <c r="X17" s="44">
        <f t="shared" si="3"/>
        <v>1.0342782651795446</v>
      </c>
      <c r="Y17" s="44">
        <f t="shared" si="4"/>
        <v>3.1479259460641726</v>
      </c>
      <c r="Z17" s="44">
        <f t="shared" si="5"/>
        <v>1.6840944930110076</v>
      </c>
      <c r="AA17" s="44">
        <f t="shared" si="8"/>
        <v>6.7958166012091255</v>
      </c>
      <c r="AB17" s="44">
        <f t="shared" si="10"/>
        <v>0.30148455694299353</v>
      </c>
    </row>
    <row r="18" spans="1:28" ht="15.75">
      <c r="A18" s="42" t="s">
        <v>44</v>
      </c>
      <c r="B18" s="33">
        <v>17.8</v>
      </c>
      <c r="C18" s="33">
        <v>22.04</v>
      </c>
      <c r="D18" s="33">
        <v>13.64</v>
      </c>
      <c r="E18" s="33">
        <v>14</v>
      </c>
      <c r="F18" s="33">
        <v>14.54</v>
      </c>
      <c r="G18" s="33">
        <v>15.6</v>
      </c>
      <c r="H18" s="33">
        <v>16.06</v>
      </c>
      <c r="I18" s="33">
        <v>12.53</v>
      </c>
      <c r="J18" s="33">
        <v>4.19</v>
      </c>
      <c r="K18" s="33">
        <v>6.97</v>
      </c>
      <c r="L18" s="33">
        <v>1.75</v>
      </c>
      <c r="M18" s="33">
        <v>38.7</v>
      </c>
      <c r="N18" s="33"/>
      <c r="P18" s="42" t="s">
        <v>44</v>
      </c>
      <c r="Q18" s="44">
        <f t="shared" si="6"/>
        <v>0.6490386641604221</v>
      </c>
      <c r="R18" s="44">
        <f t="shared" si="0"/>
        <v>0.524178231490722</v>
      </c>
      <c r="S18" s="44">
        <f t="shared" si="0"/>
        <v>0.8469859400333952</v>
      </c>
      <c r="T18" s="44">
        <f t="shared" si="9"/>
        <v>0.8252063015753938</v>
      </c>
      <c r="U18" s="44">
        <f t="shared" si="7"/>
        <v>0.7945590249006543</v>
      </c>
      <c r="V18" s="44">
        <f t="shared" si="1"/>
        <v>0.7405697578240714</v>
      </c>
      <c r="W18" s="44">
        <f t="shared" si="2"/>
        <v>0.7193579216721989</v>
      </c>
      <c r="X18" s="44">
        <f t="shared" si="3"/>
        <v>0.9220182140507193</v>
      </c>
      <c r="Y18" s="44">
        <f t="shared" si="4"/>
        <v>2.7572525589631294</v>
      </c>
      <c r="Z18" s="44">
        <f t="shared" si="5"/>
        <v>1.6575162441973474</v>
      </c>
      <c r="AA18" s="44">
        <f t="shared" si="8"/>
        <v>6.60165041260315</v>
      </c>
      <c r="AB18" s="44">
        <f t="shared" si="10"/>
        <v>0.2985242434639667</v>
      </c>
    </row>
    <row r="19" spans="1:28" ht="15.75">
      <c r="A19" s="42" t="s">
        <v>45</v>
      </c>
      <c r="B19" s="33">
        <v>19.76</v>
      </c>
      <c r="C19" s="33">
        <v>25.23</v>
      </c>
      <c r="D19" s="33">
        <v>15.06</v>
      </c>
      <c r="E19" s="33">
        <v>14.53</v>
      </c>
      <c r="F19" s="33">
        <v>15.76</v>
      </c>
      <c r="G19" s="33">
        <v>16.28</v>
      </c>
      <c r="H19" s="33">
        <v>17.1</v>
      </c>
      <c r="I19" s="33">
        <v>13.62</v>
      </c>
      <c r="J19" s="33">
        <v>4.35</v>
      </c>
      <c r="K19" s="33">
        <v>7.04</v>
      </c>
      <c r="L19" s="33">
        <v>1.87</v>
      </c>
      <c r="M19" s="33">
        <v>38.84</v>
      </c>
      <c r="N19" s="33"/>
      <c r="P19" s="42" t="s">
        <v>45</v>
      </c>
      <c r="Q19" s="44">
        <f t="shared" si="6"/>
        <v>0.5846603351242669</v>
      </c>
      <c r="R19" s="44">
        <f t="shared" si="0"/>
        <v>0.4579028229114353</v>
      </c>
      <c r="S19" s="44">
        <f t="shared" si="0"/>
        <v>0.7671240519293169</v>
      </c>
      <c r="T19" s="44">
        <f t="shared" si="9"/>
        <v>0.7951058652481426</v>
      </c>
      <c r="U19" s="44">
        <f t="shared" si="7"/>
        <v>0.7330512831253497</v>
      </c>
      <c r="V19" s="44">
        <f t="shared" si="1"/>
        <v>0.7096368686766285</v>
      </c>
      <c r="W19" s="44">
        <f t="shared" si="2"/>
        <v>0.6756074983658195</v>
      </c>
      <c r="X19" s="44">
        <f t="shared" si="3"/>
        <v>0.8482296785650156</v>
      </c>
      <c r="Y19" s="44">
        <f t="shared" si="4"/>
        <v>2.6558363728863252</v>
      </c>
      <c r="Z19" s="44">
        <f t="shared" si="5"/>
        <v>1.6410352588147037</v>
      </c>
      <c r="AA19" s="44">
        <f t="shared" si="8"/>
        <v>6.178015092008295</v>
      </c>
      <c r="AB19" s="44">
        <f t="shared" si="10"/>
        <v>0.29744820345148076</v>
      </c>
    </row>
    <row r="20" spans="1:28" ht="15.75">
      <c r="A20" s="42" t="s">
        <v>50</v>
      </c>
      <c r="B20" s="33">
        <v>19.8</v>
      </c>
      <c r="C20" s="33">
        <v>25.54</v>
      </c>
      <c r="D20" s="33">
        <v>15.74</v>
      </c>
      <c r="E20" s="33">
        <v>15.14</v>
      </c>
      <c r="F20" s="33">
        <v>15.98</v>
      </c>
      <c r="G20" s="33">
        <v>16.1</v>
      </c>
      <c r="H20" s="33">
        <v>17.57</v>
      </c>
      <c r="I20" s="33">
        <v>13.35</v>
      </c>
      <c r="J20" s="33">
        <v>4.44</v>
      </c>
      <c r="K20" s="33">
        <v>7.3</v>
      </c>
      <c r="L20" s="33">
        <v>1.79</v>
      </c>
      <c r="M20" s="33">
        <v>37.86</v>
      </c>
      <c r="N20" s="33"/>
      <c r="P20" s="42" t="s">
        <v>50</v>
      </c>
      <c r="Q20" s="44">
        <f t="shared" si="6"/>
        <v>0.5834792031341168</v>
      </c>
      <c r="R20" s="44">
        <f t="shared" si="0"/>
        <v>0.45234487948533725</v>
      </c>
      <c r="S20" s="44">
        <f t="shared" si="0"/>
        <v>0.7339827332945054</v>
      </c>
      <c r="T20" s="44">
        <f t="shared" si="9"/>
        <v>0.7630705562784353</v>
      </c>
      <c r="U20" s="44">
        <f t="shared" si="7"/>
        <v>0.7229592128945879</v>
      </c>
      <c r="V20" s="44">
        <f t="shared" si="1"/>
        <v>0.7175706970220814</v>
      </c>
      <c r="W20" s="44">
        <f t="shared" si="2"/>
        <v>0.6575349016537002</v>
      </c>
      <c r="X20" s="44">
        <f t="shared" si="3"/>
        <v>0.8653848855472295</v>
      </c>
      <c r="Y20" s="44">
        <f t="shared" si="4"/>
        <v>2.6020018518143044</v>
      </c>
      <c r="Z20" s="44">
        <f t="shared" si="5"/>
        <v>1.5825874276788372</v>
      </c>
      <c r="AA20" s="44">
        <f t="shared" si="8"/>
        <v>6.454127498355035</v>
      </c>
      <c r="AB20" s="44">
        <f t="shared" si="10"/>
        <v>0.305147602272993</v>
      </c>
    </row>
    <row r="21" spans="1:28" ht="15.75">
      <c r="A21" s="42" t="s">
        <v>46</v>
      </c>
      <c r="B21" s="33">
        <v>19.02</v>
      </c>
      <c r="C21" s="33">
        <v>24.41</v>
      </c>
      <c r="D21" s="33">
        <v>15.5</v>
      </c>
      <c r="E21" s="33">
        <v>15.57</v>
      </c>
      <c r="F21" s="33">
        <v>15.97</v>
      </c>
      <c r="G21" s="33">
        <v>14.8</v>
      </c>
      <c r="H21" s="33">
        <v>18.1</v>
      </c>
      <c r="I21" s="33">
        <v>13.59</v>
      </c>
      <c r="J21" s="33">
        <v>4.52</v>
      </c>
      <c r="K21" s="33">
        <v>7.42</v>
      </c>
      <c r="L21" s="33">
        <v>1.78</v>
      </c>
      <c r="M21" s="33">
        <v>37.43</v>
      </c>
      <c r="N21" s="33"/>
      <c r="P21" s="42" t="s">
        <v>46</v>
      </c>
      <c r="Q21" s="44">
        <f t="shared" si="6"/>
        <v>0.6074073723478187</v>
      </c>
      <c r="R21" s="44">
        <f t="shared" si="0"/>
        <v>0.47328505620874695</v>
      </c>
      <c r="S21" s="44">
        <f t="shared" si="0"/>
        <v>0.7453476272293879</v>
      </c>
      <c r="T21" s="44">
        <f t="shared" si="9"/>
        <v>0.7419966745058132</v>
      </c>
      <c r="U21" s="44">
        <f t="shared" si="7"/>
        <v>0.723411911211992</v>
      </c>
      <c r="V21" s="44">
        <f t="shared" si="1"/>
        <v>0.7806005555442913</v>
      </c>
      <c r="W21" s="44">
        <f t="shared" si="2"/>
        <v>0.6382811172406361</v>
      </c>
      <c r="X21" s="44">
        <f t="shared" si="3"/>
        <v>0.850102150261627</v>
      </c>
      <c r="Y21" s="44">
        <f t="shared" si="4"/>
        <v>2.5559487216936976</v>
      </c>
      <c r="Z21" s="44">
        <f t="shared" si="5"/>
        <v>1.5569930218403656</v>
      </c>
      <c r="AA21" s="44">
        <f t="shared" si="8"/>
        <v>6.490386641604221</v>
      </c>
      <c r="AB21" s="44">
        <f t="shared" si="10"/>
        <v>0.30865317184225255</v>
      </c>
    </row>
    <row r="22" spans="1:28" ht="15.75">
      <c r="A22" s="42" t="s">
        <v>47</v>
      </c>
      <c r="B22" s="33">
        <v>17.36</v>
      </c>
      <c r="C22" s="33">
        <v>22.18</v>
      </c>
      <c r="D22" s="33">
        <v>14.9</v>
      </c>
      <c r="E22" s="33">
        <v>14.96</v>
      </c>
      <c r="F22" s="33">
        <v>15.72</v>
      </c>
      <c r="G22" s="33">
        <v>13.21</v>
      </c>
      <c r="H22" s="33">
        <v>17.5</v>
      </c>
      <c r="I22" s="33">
        <v>13.23</v>
      </c>
      <c r="J22" s="33">
        <v>4.28</v>
      </c>
      <c r="K22" s="33">
        <v>6.91</v>
      </c>
      <c r="L22" s="33">
        <v>1.88</v>
      </c>
      <c r="M22" s="33">
        <v>37.37</v>
      </c>
      <c r="N22" s="33"/>
      <c r="P22" s="42" t="s">
        <v>47</v>
      </c>
      <c r="Q22" s="44">
        <f t="shared" si="6"/>
        <v>0.6654889528833821</v>
      </c>
      <c r="R22" s="44">
        <f t="shared" si="0"/>
        <v>0.5208696222748203</v>
      </c>
      <c r="S22" s="44">
        <f t="shared" si="0"/>
        <v>0.7753616256413096</v>
      </c>
      <c r="T22" s="44">
        <f t="shared" si="9"/>
        <v>0.7722518865010368</v>
      </c>
      <c r="U22" s="44">
        <f t="shared" si="7"/>
        <v>0.7349165535658723</v>
      </c>
      <c r="V22" s="44">
        <f t="shared" si="1"/>
        <v>0.8745562620783884</v>
      </c>
      <c r="W22" s="44">
        <f t="shared" si="2"/>
        <v>0.660165041260315</v>
      </c>
      <c r="X22" s="44">
        <f t="shared" si="3"/>
        <v>0.8732341815612633</v>
      </c>
      <c r="Y22" s="44">
        <f t="shared" si="4"/>
        <v>2.6992729490783907</v>
      </c>
      <c r="Z22" s="44">
        <f t="shared" si="5"/>
        <v>1.6719085704856023</v>
      </c>
      <c r="AA22" s="44">
        <f t="shared" si="8"/>
        <v>6.145153309603996</v>
      </c>
      <c r="AB22" s="44">
        <f t="shared" si="10"/>
        <v>0.30914873486902633</v>
      </c>
    </row>
    <row r="23" spans="1:28" ht="15.75">
      <c r="A23" s="42" t="s">
        <v>48</v>
      </c>
      <c r="B23" s="33">
        <v>15.73</v>
      </c>
      <c r="C23" s="33">
        <v>19.33</v>
      </c>
      <c r="D23" s="33">
        <v>14.29</v>
      </c>
      <c r="E23" s="33">
        <v>14.16</v>
      </c>
      <c r="F23" s="33">
        <v>15.44</v>
      </c>
      <c r="G23" s="33">
        <v>12.95</v>
      </c>
      <c r="H23" s="33">
        <v>15.69</v>
      </c>
      <c r="I23" s="33">
        <v>11.59</v>
      </c>
      <c r="J23" s="33">
        <v>3.84</v>
      </c>
      <c r="K23" s="33">
        <v>6.28</v>
      </c>
      <c r="L23" s="33">
        <v>1.92</v>
      </c>
      <c r="M23" s="33">
        <v>37.37</v>
      </c>
      <c r="N23" s="33"/>
      <c r="P23" s="42" t="s">
        <v>48</v>
      </c>
      <c r="Q23" s="44">
        <f t="shared" si="6"/>
        <v>0.7344493466023848</v>
      </c>
      <c r="R23" s="44">
        <f t="shared" si="0"/>
        <v>0.597666229801113</v>
      </c>
      <c r="S23" s="44">
        <f t="shared" si="0"/>
        <v>0.8084596376525902</v>
      </c>
      <c r="T23" s="44">
        <f t="shared" si="9"/>
        <v>0.8158819365858413</v>
      </c>
      <c r="U23" s="44">
        <f t="shared" si="7"/>
        <v>0.748244055832611</v>
      </c>
      <c r="V23" s="44">
        <f t="shared" si="1"/>
        <v>0.8921149206220473</v>
      </c>
      <c r="W23" s="44">
        <f t="shared" si="2"/>
        <v>0.7363217477409505</v>
      </c>
      <c r="X23" s="44">
        <f t="shared" si="3"/>
        <v>0.9967979484085862</v>
      </c>
      <c r="Y23" s="44">
        <f t="shared" si="4"/>
        <v>3.00856464116029</v>
      </c>
      <c r="Z23" s="44">
        <f t="shared" si="5"/>
        <v>1.8396318824929159</v>
      </c>
      <c r="AA23" s="44">
        <f t="shared" si="8"/>
        <v>6.01712928232058</v>
      </c>
      <c r="AB23" s="44">
        <f t="shared" si="10"/>
        <v>0.30914873486902633</v>
      </c>
    </row>
    <row r="24" spans="1:28" ht="15.75">
      <c r="A24" s="42" t="s">
        <v>49</v>
      </c>
      <c r="B24" s="33">
        <v>16.18</v>
      </c>
      <c r="C24" s="33">
        <v>19.78</v>
      </c>
      <c r="D24" s="33">
        <v>15.17</v>
      </c>
      <c r="E24" s="33">
        <v>14.44</v>
      </c>
      <c r="F24" s="33">
        <v>16.04</v>
      </c>
      <c r="G24" s="42">
        <v>14.76</v>
      </c>
      <c r="H24" s="33">
        <v>15.01</v>
      </c>
      <c r="I24" s="33">
        <v>10.92</v>
      </c>
      <c r="J24" s="33">
        <v>3.89</v>
      </c>
      <c r="K24" s="33">
        <v>6</v>
      </c>
      <c r="L24" s="33">
        <v>1.87</v>
      </c>
      <c r="M24" s="33">
        <v>38.51</v>
      </c>
      <c r="N24" s="33"/>
      <c r="P24" s="42" t="s">
        <v>49</v>
      </c>
      <c r="Q24" s="44">
        <f t="shared" si="6"/>
        <v>0.7140227578526275</v>
      </c>
      <c r="R24" s="44">
        <f t="shared" si="0"/>
        <v>0.5840691719947175</v>
      </c>
      <c r="S24" s="44">
        <f t="shared" si="0"/>
        <v>0.7615615176041867</v>
      </c>
      <c r="T24" s="44">
        <f t="shared" si="9"/>
        <v>0.800061511222681</v>
      </c>
      <c r="U24" s="44">
        <f t="shared" si="7"/>
        <v>0.7202548766867527</v>
      </c>
      <c r="V24" s="44">
        <f t="shared" si="1"/>
        <v>0.7827160042043031</v>
      </c>
      <c r="W24" s="44">
        <f t="shared" si="2"/>
        <v>0.7696794285180222</v>
      </c>
      <c r="X24" s="44">
        <f t="shared" si="3"/>
        <v>1.0579567968915304</v>
      </c>
      <c r="Y24" s="44">
        <f t="shared" si="4"/>
        <v>2.969894144487278</v>
      </c>
      <c r="Z24" s="44">
        <f t="shared" si="5"/>
        <v>1.9254813703425855</v>
      </c>
      <c r="AA24" s="44">
        <f t="shared" si="8"/>
        <v>6.178015092008295</v>
      </c>
      <c r="AB24" s="44">
        <f t="shared" si="10"/>
        <v>0.2999970974306807</v>
      </c>
    </row>
    <row r="25" spans="1:28" ht="15.75">
      <c r="A25" s="42" t="s">
        <v>51</v>
      </c>
      <c r="B25" s="42">
        <v>21.18</v>
      </c>
      <c r="C25" s="33">
        <v>28.1</v>
      </c>
      <c r="D25" s="33">
        <v>17.17</v>
      </c>
      <c r="E25" s="33">
        <v>15.5</v>
      </c>
      <c r="F25" s="33">
        <v>19.01</v>
      </c>
      <c r="G25" s="42">
        <v>19.18</v>
      </c>
      <c r="H25" s="33">
        <v>17.32</v>
      </c>
      <c r="I25" s="33">
        <v>13.23</v>
      </c>
      <c r="J25" s="33">
        <v>4.52</v>
      </c>
      <c r="K25" s="33">
        <v>6.22</v>
      </c>
      <c r="L25" s="33">
        <v>1.98</v>
      </c>
      <c r="M25" s="33">
        <v>40.84</v>
      </c>
      <c r="N25" s="33"/>
      <c r="P25" s="42" t="s">
        <v>51</v>
      </c>
      <c r="Q25" s="44">
        <f t="shared" si="6"/>
        <v>0.5454621445729704</v>
      </c>
      <c r="R25" s="44">
        <f t="shared" si="0"/>
        <v>0.411134812172794</v>
      </c>
      <c r="S25" s="44">
        <f t="shared" si="0"/>
        <v>0.6728531288325866</v>
      </c>
      <c r="T25" s="44">
        <f t="shared" si="9"/>
        <v>0.7453476272293879</v>
      </c>
      <c r="U25" s="44">
        <f t="shared" si="7"/>
        <v>0.607726892270148</v>
      </c>
      <c r="V25" s="44">
        <f t="shared" si="1"/>
        <v>0.6023403661134261</v>
      </c>
      <c r="W25" s="44">
        <f t="shared" si="2"/>
        <v>0.6670258788715654</v>
      </c>
      <c r="X25" s="44">
        <f t="shared" si="3"/>
        <v>0.8732341815612633</v>
      </c>
      <c r="Y25" s="44">
        <f t="shared" si="4"/>
        <v>2.5559487216936976</v>
      </c>
      <c r="Z25" s="44">
        <f t="shared" si="5"/>
        <v>1.857377527661658</v>
      </c>
      <c r="AA25" s="44">
        <f t="shared" si="8"/>
        <v>5.834792031341168</v>
      </c>
      <c r="AB25" s="44">
        <f t="shared" si="10"/>
        <v>0.2828816900601252</v>
      </c>
    </row>
    <row r="26" spans="1:28" ht="15.75">
      <c r="A26" s="42" t="s">
        <v>52</v>
      </c>
      <c r="B26" s="33">
        <v>21.66</v>
      </c>
      <c r="C26" s="33">
        <v>29</v>
      </c>
      <c r="D26" s="33">
        <v>17.79</v>
      </c>
      <c r="E26" s="33">
        <v>15.22</v>
      </c>
      <c r="F26" s="33">
        <v>20.15</v>
      </c>
      <c r="G26" s="42">
        <v>20.26</v>
      </c>
      <c r="H26" s="33">
        <v>17.34</v>
      </c>
      <c r="I26" s="33">
        <v>13.02</v>
      </c>
      <c r="J26" s="33">
        <v>4.69</v>
      </c>
      <c r="K26" s="33">
        <v>6.63</v>
      </c>
      <c r="L26" s="33">
        <v>2.14</v>
      </c>
      <c r="M26" s="33">
        <v>40.91</v>
      </c>
      <c r="N26" s="33"/>
      <c r="P26" s="42" t="s">
        <v>52</v>
      </c>
      <c r="Q26" s="44">
        <f t="shared" si="6"/>
        <v>0.5333743408151206</v>
      </c>
      <c r="R26" s="44">
        <f t="shared" si="0"/>
        <v>0.3983754559329487</v>
      </c>
      <c r="S26" s="44">
        <f t="shared" si="0"/>
        <v>0.6494034975860322</v>
      </c>
      <c r="T26" s="44">
        <f t="shared" si="9"/>
        <v>0.7590596729340022</v>
      </c>
      <c r="U26" s="44">
        <f t="shared" si="7"/>
        <v>0.5733443286379908</v>
      </c>
      <c r="V26" s="44">
        <f t="shared" si="1"/>
        <v>0.5702314028655238</v>
      </c>
      <c r="W26" s="44">
        <f t="shared" si="2"/>
        <v>0.6662565295303065</v>
      </c>
      <c r="X26" s="44">
        <f t="shared" si="3"/>
        <v>0.8873186038445094</v>
      </c>
      <c r="Y26" s="44">
        <f t="shared" si="4"/>
        <v>2.4633023927623694</v>
      </c>
      <c r="Z26" s="44">
        <f t="shared" si="5"/>
        <v>1.742517077233109</v>
      </c>
      <c r="AA26" s="44">
        <f t="shared" si="8"/>
        <v>5.398545898156781</v>
      </c>
      <c r="AB26" s="44">
        <f t="shared" si="10"/>
        <v>0.2823976588133834</v>
      </c>
    </row>
    <row r="27" spans="1:28" ht="15.75">
      <c r="A27" s="42" t="s">
        <v>53</v>
      </c>
      <c r="B27" s="33">
        <v>21.3</v>
      </c>
      <c r="C27" s="33">
        <v>28.56</v>
      </c>
      <c r="D27" s="33">
        <v>17.5</v>
      </c>
      <c r="E27" s="33">
        <v>14.95</v>
      </c>
      <c r="F27" s="33">
        <v>19.07</v>
      </c>
      <c r="G27" s="42">
        <v>19.44</v>
      </c>
      <c r="H27" s="33">
        <v>16.75</v>
      </c>
      <c r="I27" s="33">
        <v>12.32</v>
      </c>
      <c r="J27" s="33">
        <v>4.63</v>
      </c>
      <c r="K27" s="33">
        <v>6.64</v>
      </c>
      <c r="L27" s="33">
        <v>2</v>
      </c>
      <c r="M27" s="33">
        <v>38.56</v>
      </c>
      <c r="N27" s="33"/>
      <c r="P27" s="42" t="s">
        <v>53</v>
      </c>
      <c r="Q27" s="44">
        <f t="shared" si="6"/>
        <v>0.5423891184063621</v>
      </c>
      <c r="R27" s="44">
        <f t="shared" si="0"/>
        <v>0.40451289292911463</v>
      </c>
      <c r="S27" s="44">
        <f t="shared" si="0"/>
        <v>0.660165041260315</v>
      </c>
      <c r="T27" s="44">
        <f t="shared" si="9"/>
        <v>0.772768442946857</v>
      </c>
      <c r="U27" s="44">
        <f t="shared" si="7"/>
        <v>0.6058147992687736</v>
      </c>
      <c r="V27" s="44">
        <f t="shared" si="1"/>
        <v>0.5942843735625263</v>
      </c>
      <c r="W27" s="44">
        <f t="shared" si="2"/>
        <v>0.6897246699734635</v>
      </c>
      <c r="X27" s="44">
        <f t="shared" si="3"/>
        <v>0.937734433608402</v>
      </c>
      <c r="Y27" s="44">
        <f t="shared" si="4"/>
        <v>2.4952242380249485</v>
      </c>
      <c r="Z27" s="44">
        <f t="shared" si="5"/>
        <v>1.7398928045264328</v>
      </c>
      <c r="AA27" s="44">
        <f t="shared" si="8"/>
        <v>5.7764441110277565</v>
      </c>
      <c r="AB27" s="44">
        <f t="shared" si="10"/>
        <v>0.29960809704500807</v>
      </c>
    </row>
    <row r="28" spans="1:28" ht="15.75">
      <c r="A28" s="42" t="s">
        <v>54</v>
      </c>
      <c r="B28" s="42">
        <v>22.83</v>
      </c>
      <c r="C28" s="33">
        <v>30.89</v>
      </c>
      <c r="D28" s="33">
        <v>17.99</v>
      </c>
      <c r="E28" s="33">
        <v>15.15</v>
      </c>
      <c r="F28" s="33">
        <v>19.19</v>
      </c>
      <c r="G28" s="42">
        <v>20.18</v>
      </c>
      <c r="H28" s="33">
        <v>17.57</v>
      </c>
      <c r="I28" s="33">
        <v>13.36</v>
      </c>
      <c r="J28" s="33">
        <v>4.77</v>
      </c>
      <c r="K28" s="33">
        <v>6.74</v>
      </c>
      <c r="L28" s="33">
        <v>1.97</v>
      </c>
      <c r="M28" s="33">
        <v>38.26</v>
      </c>
      <c r="N28" s="33"/>
      <c r="P28" s="42" t="s">
        <v>54</v>
      </c>
      <c r="Q28" s="44">
        <f t="shared" si="6"/>
        <v>0.5060397819560014</v>
      </c>
      <c r="R28" s="44">
        <f aca="true" t="shared" si="11" ref="R28:R33">1/(C28)*(10.78/0.9331)</f>
        <v>0.37400091363080323</v>
      </c>
      <c r="S28" s="44">
        <f aca="true" t="shared" si="12" ref="S28:S33">1/(D28)*(10.78/0.9331)</f>
        <v>0.6421838922765711</v>
      </c>
      <c r="T28" s="44">
        <f t="shared" si="9"/>
        <v>0.7625668793435981</v>
      </c>
      <c r="U28" s="44">
        <f t="shared" si="7"/>
        <v>0.6020264836923143</v>
      </c>
      <c r="V28" s="44">
        <f t="shared" si="1"/>
        <v>0.5724919832534942</v>
      </c>
      <c r="W28" s="44">
        <f t="shared" si="2"/>
        <v>0.6575349016537002</v>
      </c>
      <c r="X28" s="44">
        <f t="shared" si="3"/>
        <v>0.8647371423694247</v>
      </c>
      <c r="Y28" s="44">
        <f t="shared" si="4"/>
        <v>2.4219891450850133</v>
      </c>
      <c r="Z28" s="44">
        <f t="shared" si="5"/>
        <v>1.7140783712248535</v>
      </c>
      <c r="AA28" s="44">
        <f t="shared" si="8"/>
        <v>5.864410265002798</v>
      </c>
      <c r="AB28" s="44">
        <f t="shared" si="10"/>
        <v>0.3019573502889575</v>
      </c>
    </row>
    <row r="29" spans="1:28" ht="15.75">
      <c r="A29" s="42" t="s">
        <v>55</v>
      </c>
      <c r="B29" s="33">
        <v>24.19</v>
      </c>
      <c r="C29" s="33">
        <v>32.76</v>
      </c>
      <c r="D29" s="33">
        <v>17.46</v>
      </c>
      <c r="E29" s="33">
        <v>15.55</v>
      </c>
      <c r="F29" s="33">
        <v>18.89</v>
      </c>
      <c r="G29" s="33">
        <v>19.36</v>
      </c>
      <c r="H29" s="33">
        <v>18.58</v>
      </c>
      <c r="I29" s="33">
        <v>14.27</v>
      </c>
      <c r="J29" s="33">
        <v>4.94</v>
      </c>
      <c r="K29" s="33">
        <v>6.59</v>
      </c>
      <c r="L29" s="33">
        <v>2.06</v>
      </c>
      <c r="M29" s="33">
        <v>37.82</v>
      </c>
      <c r="N29" s="33"/>
      <c r="P29" s="42" t="s">
        <v>55</v>
      </c>
      <c r="Q29" s="44">
        <f t="shared" si="6"/>
        <v>0.47758942629415096</v>
      </c>
      <c r="R29" s="44">
        <f t="shared" si="11"/>
        <v>0.35265226563051016</v>
      </c>
      <c r="S29" s="44">
        <f t="shared" si="12"/>
        <v>0.6616774468531221</v>
      </c>
      <c r="T29" s="44">
        <f t="shared" si="9"/>
        <v>0.7429510110646632</v>
      </c>
      <c r="U29" s="44">
        <f t="shared" si="7"/>
        <v>0.6115875183724464</v>
      </c>
      <c r="V29" s="44">
        <f t="shared" si="1"/>
        <v>0.5967400941144376</v>
      </c>
      <c r="W29" s="44">
        <f t="shared" si="2"/>
        <v>0.6217916158264539</v>
      </c>
      <c r="X29" s="44">
        <f t="shared" si="3"/>
        <v>0.8095927275441845</v>
      </c>
      <c r="Y29" s="44">
        <f t="shared" si="4"/>
        <v>2.3386413404970674</v>
      </c>
      <c r="Z29" s="44">
        <f t="shared" si="5"/>
        <v>1.7530938121480293</v>
      </c>
      <c r="AA29" s="44">
        <f t="shared" si="8"/>
        <v>5.608198166046366</v>
      </c>
      <c r="AB29" s="44">
        <f t="shared" si="10"/>
        <v>0.3054703390284377</v>
      </c>
    </row>
    <row r="30" spans="1:28" ht="15.75">
      <c r="A30" s="42" t="s">
        <v>56</v>
      </c>
      <c r="B30" s="33">
        <v>21.49</v>
      </c>
      <c r="C30" s="33">
        <v>26.57</v>
      </c>
      <c r="D30" s="33">
        <v>16.07</v>
      </c>
      <c r="E30" s="33">
        <v>14.81</v>
      </c>
      <c r="F30" s="33">
        <v>17.86</v>
      </c>
      <c r="G30" s="33">
        <v>16.56</v>
      </c>
      <c r="H30" s="33">
        <v>17.03</v>
      </c>
      <c r="I30" s="33">
        <v>13.14</v>
      </c>
      <c r="J30" s="33">
        <v>4.62</v>
      </c>
      <c r="K30" s="33">
        <v>6.32</v>
      </c>
      <c r="L30" s="33">
        <v>2.28</v>
      </c>
      <c r="M30" s="33">
        <v>38.73</v>
      </c>
      <c r="N30" s="33"/>
      <c r="P30" s="42" t="s">
        <v>56</v>
      </c>
      <c r="Q30" s="44">
        <f t="shared" si="6"/>
        <v>0.5375936818080742</v>
      </c>
      <c r="R30" s="44">
        <f t="shared" si="11"/>
        <v>0.4348094927382579</v>
      </c>
      <c r="S30" s="44">
        <f t="shared" si="12"/>
        <v>0.7189102813973561</v>
      </c>
      <c r="T30" s="44">
        <f t="shared" si="9"/>
        <v>0.7800734788693796</v>
      </c>
      <c r="U30" s="44">
        <f t="shared" si="7"/>
        <v>0.6468582431162102</v>
      </c>
      <c r="V30" s="44">
        <f t="shared" si="1"/>
        <v>0.6976381776603571</v>
      </c>
      <c r="W30" s="44">
        <f t="shared" si="2"/>
        <v>0.6783845109838821</v>
      </c>
      <c r="X30" s="44">
        <f t="shared" si="3"/>
        <v>0.879215237599354</v>
      </c>
      <c r="Y30" s="44">
        <f t="shared" si="4"/>
        <v>2.5006251562890722</v>
      </c>
      <c r="Z30" s="44">
        <f t="shared" si="5"/>
        <v>1.8279886427303025</v>
      </c>
      <c r="AA30" s="44">
        <f t="shared" si="8"/>
        <v>5.067056237743646</v>
      </c>
      <c r="AB30" s="44">
        <f t="shared" si="10"/>
        <v>0.29829300857359964</v>
      </c>
    </row>
    <row r="31" spans="1:28" ht="15.75">
      <c r="A31" s="42" t="s">
        <v>57</v>
      </c>
      <c r="B31" s="33">
        <v>24.74</v>
      </c>
      <c r="C31" s="33">
        <v>29.91</v>
      </c>
      <c r="D31" s="33">
        <v>17.53</v>
      </c>
      <c r="E31" s="33"/>
      <c r="F31" s="33">
        <v>19.64</v>
      </c>
      <c r="G31" s="33">
        <v>19.63</v>
      </c>
      <c r="H31" s="33">
        <v>19.02</v>
      </c>
      <c r="I31" s="33">
        <v>15.29</v>
      </c>
      <c r="J31" s="33"/>
      <c r="K31" s="33">
        <v>6.49</v>
      </c>
      <c r="L31" s="33">
        <v>2.26</v>
      </c>
      <c r="M31" s="33">
        <v>40.25</v>
      </c>
      <c r="N31" s="33"/>
      <c r="P31" s="42" t="s">
        <v>57</v>
      </c>
      <c r="Q31" s="44">
        <f t="shared" si="6"/>
        <v>0.4669720380782342</v>
      </c>
      <c r="R31" s="44">
        <f t="shared" si="11"/>
        <v>0.38625503918607534</v>
      </c>
      <c r="S31" s="44">
        <f t="shared" si="12"/>
        <v>0.6590352665177132</v>
      </c>
      <c r="T31" s="44"/>
      <c r="U31" s="44">
        <f t="shared" si="7"/>
        <v>0.5882325978643336</v>
      </c>
      <c r="V31" s="44">
        <f t="shared" si="1"/>
        <v>0.5885322578734342</v>
      </c>
      <c r="W31" s="44">
        <f t="shared" si="2"/>
        <v>0.6074073723478187</v>
      </c>
      <c r="X31" s="44">
        <f t="shared" si="3"/>
        <v>0.7555845795981369</v>
      </c>
      <c r="Y31" s="44"/>
      <c r="Z31" s="44">
        <f t="shared" si="5"/>
        <v>1.7801060434600173</v>
      </c>
      <c r="AA31" s="44">
        <f t="shared" si="8"/>
        <v>5.111897443387395</v>
      </c>
      <c r="AB31" s="44">
        <f t="shared" si="10"/>
        <v>0.2870282788088326</v>
      </c>
    </row>
    <row r="32" spans="1:28" ht="15.75">
      <c r="A32" s="42" t="s">
        <v>58</v>
      </c>
      <c r="B32" s="33">
        <v>27.19</v>
      </c>
      <c r="C32" s="33">
        <v>33.81</v>
      </c>
      <c r="D32" s="33">
        <v>19.92</v>
      </c>
      <c r="E32" s="33"/>
      <c r="F32" s="33">
        <v>22.76</v>
      </c>
      <c r="G32" s="33">
        <v>23.37</v>
      </c>
      <c r="H32" s="33">
        <v>20.97</v>
      </c>
      <c r="I32" s="33">
        <v>17.11</v>
      </c>
      <c r="J32" s="33"/>
      <c r="K32" s="33">
        <v>7.13</v>
      </c>
      <c r="L32" s="33">
        <v>2.34</v>
      </c>
      <c r="M32" s="33">
        <v>41.82</v>
      </c>
      <c r="N32" s="33"/>
      <c r="P32" s="42" t="s">
        <v>58</v>
      </c>
      <c r="Q32" s="44">
        <f t="shared" si="6"/>
        <v>0.4248947488803057</v>
      </c>
      <c r="R32" s="44">
        <f t="shared" si="11"/>
        <v>0.34170033191527693</v>
      </c>
      <c r="S32" s="44">
        <f t="shared" si="12"/>
        <v>0.5799642681754775</v>
      </c>
      <c r="T32" s="44"/>
      <c r="U32" s="44">
        <f t="shared" si="7"/>
        <v>0.5075961433240559</v>
      </c>
      <c r="V32" s="44">
        <f t="shared" si="1"/>
        <v>0.49434695002377027</v>
      </c>
      <c r="W32" s="44">
        <f t="shared" si="2"/>
        <v>0.5509245694828571</v>
      </c>
      <c r="X32" s="44">
        <f t="shared" si="3"/>
        <v>0.6752126371744893</v>
      </c>
      <c r="Y32" s="44"/>
      <c r="Z32" s="44">
        <f t="shared" si="5"/>
        <v>1.620320928759539</v>
      </c>
      <c r="AA32" s="44">
        <f t="shared" si="8"/>
        <v>4.937131718827143</v>
      </c>
      <c r="AB32" s="44">
        <f t="shared" si="10"/>
        <v>0.2762527073662246</v>
      </c>
    </row>
    <row r="33" spans="1:28" ht="15.75">
      <c r="A33" s="42" t="s">
        <v>59</v>
      </c>
      <c r="B33" s="33">
        <v>28.89</v>
      </c>
      <c r="C33" s="33">
        <v>35.64</v>
      </c>
      <c r="D33" s="33">
        <v>21.26</v>
      </c>
      <c r="E33" s="33"/>
      <c r="F33" s="33">
        <v>24.33</v>
      </c>
      <c r="G33" s="33">
        <v>25.48</v>
      </c>
      <c r="H33" s="33">
        <v>22.77</v>
      </c>
      <c r="I33" s="33">
        <v>18.32</v>
      </c>
      <c r="J33" s="33"/>
      <c r="K33" s="33">
        <v>7.86</v>
      </c>
      <c r="L33" s="33">
        <v>2.54</v>
      </c>
      <c r="M33" s="33">
        <v>42.37</v>
      </c>
      <c r="N33" s="33"/>
      <c r="P33" s="42" t="s">
        <v>59</v>
      </c>
      <c r="Q33" s="44">
        <f t="shared" si="6"/>
        <v>0.39989228875235416</v>
      </c>
      <c r="R33" s="44">
        <f t="shared" si="11"/>
        <v>0.32415511285228715</v>
      </c>
      <c r="S33" s="44">
        <f t="shared" si="12"/>
        <v>0.5434096059292339</v>
      </c>
      <c r="T33" s="44"/>
      <c r="U33" s="44">
        <f t="shared" si="7"/>
        <v>0.47484127505365864</v>
      </c>
      <c r="V33" s="44">
        <f t="shared" si="1"/>
        <v>0.4534100558106559</v>
      </c>
      <c r="W33" s="44">
        <f t="shared" si="2"/>
        <v>0.5073732201166233</v>
      </c>
      <c r="X33" s="44">
        <f t="shared" si="3"/>
        <v>0.6306161693261743</v>
      </c>
      <c r="Y33" s="44"/>
      <c r="Z33" s="44">
        <f t="shared" si="5"/>
        <v>1.4698331071317445</v>
      </c>
      <c r="AA33" s="44">
        <f t="shared" si="8"/>
        <v>4.548381189785634</v>
      </c>
      <c r="AB33" s="44">
        <f t="shared" si="10"/>
        <v>0.2726667033763397</v>
      </c>
    </row>
    <row r="34" spans="2:7" ht="15.75">
      <c r="B34" s="33"/>
      <c r="C34" s="33"/>
      <c r="D34" s="33"/>
      <c r="E34" s="33"/>
      <c r="F34" s="33"/>
      <c r="G34" s="33"/>
    </row>
    <row r="35" ht="15.75">
      <c r="A35" s="32" t="s">
        <v>327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107"/>
  <sheetViews>
    <sheetView showZeros="0" workbookViewId="0" topLeftCell="A1">
      <selection activeCell="B2" sqref="B2"/>
    </sheetView>
  </sheetViews>
  <sheetFormatPr defaultColWidth="9.33203125" defaultRowHeight="12.75"/>
  <cols>
    <col min="1" max="1" width="34.16015625" style="18" customWidth="1"/>
    <col min="2" max="2" width="18" style="18" customWidth="1"/>
    <col min="3" max="3" width="12" style="18" customWidth="1"/>
    <col min="4" max="5" width="9" style="18" customWidth="1"/>
    <col min="6" max="6" width="12.66015625" style="18" customWidth="1"/>
    <col min="7" max="7" width="13.16015625" style="18" customWidth="1"/>
    <col min="8" max="9" width="9" style="18" customWidth="1"/>
    <col min="10" max="10" width="10.16015625" style="18" customWidth="1"/>
    <col min="11" max="16384" width="9" style="18" customWidth="1"/>
  </cols>
  <sheetData>
    <row r="1" spans="1:12" ht="15.75">
      <c r="A1" s="56" t="s">
        <v>114</v>
      </c>
      <c r="B1" s="3" t="str">
        <f>+Staples!C1</f>
        <v>Pune Region</v>
      </c>
      <c r="C1" s="4"/>
      <c r="D1" s="4"/>
      <c r="E1" s="4"/>
      <c r="F1" s="4"/>
      <c r="G1" s="4"/>
      <c r="H1" s="4"/>
      <c r="I1" s="1"/>
      <c r="J1" s="1"/>
      <c r="K1" s="1"/>
      <c r="L1" s="1"/>
    </row>
    <row r="2" spans="1:12" ht="15.75">
      <c r="A2" s="5"/>
      <c r="B2" s="1" t="s">
        <v>113</v>
      </c>
      <c r="C2" s="4"/>
      <c r="D2" s="4"/>
      <c r="E2" s="4"/>
      <c r="F2" s="4"/>
      <c r="G2" s="4"/>
      <c r="H2" s="4"/>
      <c r="I2" s="1"/>
      <c r="J2" s="1"/>
      <c r="K2" s="1"/>
      <c r="L2" s="1"/>
    </row>
    <row r="3" spans="1:12" ht="15.75">
      <c r="A3" s="5"/>
      <c r="B3" s="1" t="s">
        <v>111</v>
      </c>
      <c r="C3" s="4"/>
      <c r="D3" s="4"/>
      <c r="E3" s="4"/>
      <c r="F3" s="4"/>
      <c r="G3" s="4"/>
      <c r="H3" s="4"/>
      <c r="I3" s="1"/>
      <c r="J3" s="1"/>
      <c r="K3" s="1"/>
      <c r="L3" s="1"/>
    </row>
    <row r="4" spans="1:12" ht="15.75">
      <c r="A4" s="5"/>
      <c r="B4" s="1"/>
      <c r="C4" s="4"/>
      <c r="D4" s="4"/>
      <c r="E4" s="4"/>
      <c r="F4" s="4"/>
      <c r="G4" s="4"/>
      <c r="H4" s="4"/>
      <c r="I4" s="1"/>
      <c r="J4" s="1"/>
      <c r="K4" s="1"/>
      <c r="L4" s="1"/>
    </row>
    <row r="5" spans="1:12" ht="15.75">
      <c r="A5" s="5"/>
      <c r="B5" s="1"/>
      <c r="C5" s="4"/>
      <c r="D5" s="4"/>
      <c r="E5" s="4"/>
      <c r="F5" s="4"/>
      <c r="G5" s="4"/>
      <c r="H5" s="4"/>
      <c r="I5" s="1"/>
      <c r="J5" s="1"/>
      <c r="K5" s="1"/>
      <c r="L5" s="1"/>
    </row>
    <row r="6" spans="1:12" ht="15.75">
      <c r="A6" s="3" t="s">
        <v>165</v>
      </c>
      <c r="C6" s="4"/>
      <c r="D6" s="4"/>
      <c r="E6" s="4"/>
      <c r="F6" s="4"/>
      <c r="G6" s="4"/>
      <c r="H6" s="4"/>
      <c r="I6" s="1"/>
      <c r="J6" s="1"/>
      <c r="K6" s="1"/>
      <c r="L6" s="1"/>
    </row>
    <row r="7" spans="1:12" ht="15.75">
      <c r="A7" s="3"/>
      <c r="C7" s="4"/>
      <c r="D7" s="4"/>
      <c r="E7" s="4"/>
      <c r="F7" s="4"/>
      <c r="G7" s="4"/>
      <c r="H7" s="4"/>
      <c r="I7" s="1"/>
      <c r="J7" s="1"/>
      <c r="K7" s="1"/>
      <c r="L7" s="1"/>
    </row>
    <row r="8" spans="1:12" ht="15.75">
      <c r="A8" s="3"/>
      <c r="C8" s="4"/>
      <c r="D8" s="4"/>
      <c r="E8" s="4"/>
      <c r="F8" s="4"/>
      <c r="G8" s="4"/>
      <c r="H8" s="4"/>
      <c r="I8" s="1"/>
      <c r="J8" s="1"/>
      <c r="K8" s="1"/>
      <c r="L8" s="1"/>
    </row>
    <row r="9" spans="1:12" ht="15.75">
      <c r="A9" s="35"/>
      <c r="B9" s="43" t="s">
        <v>328</v>
      </c>
      <c r="C9" s="4"/>
      <c r="D9" s="4"/>
      <c r="E9" s="4"/>
      <c r="F9" s="43" t="s">
        <v>329</v>
      </c>
      <c r="G9" s="33"/>
      <c r="H9" s="33"/>
      <c r="I9" s="32"/>
      <c r="J9" s="32"/>
      <c r="K9" s="32"/>
      <c r="L9" s="32"/>
    </row>
    <row r="10" spans="1:12" ht="15.75">
      <c r="A10" s="3"/>
      <c r="C10" s="4"/>
      <c r="D10" s="4"/>
      <c r="E10" s="4"/>
      <c r="F10" s="4"/>
      <c r="G10" s="4"/>
      <c r="H10" s="4"/>
      <c r="I10" s="1"/>
      <c r="J10" s="1"/>
      <c r="K10" s="1"/>
      <c r="L10" s="1"/>
    </row>
    <row r="11" spans="1:14" ht="15.75">
      <c r="A11" s="12" t="s">
        <v>154</v>
      </c>
      <c r="B11" s="12" t="s">
        <v>155</v>
      </c>
      <c r="D11" s="4"/>
      <c r="E11" s="4"/>
      <c r="F11" s="12" t="s">
        <v>155</v>
      </c>
      <c r="G11" s="38"/>
      <c r="H11" s="32"/>
      <c r="J11" s="32"/>
      <c r="K11" s="32"/>
      <c r="L11" s="32"/>
      <c r="N11" s="3"/>
    </row>
    <row r="12" spans="1:21" ht="16.5">
      <c r="A12" s="1" t="s">
        <v>156</v>
      </c>
      <c r="B12" s="4">
        <v>24.98</v>
      </c>
      <c r="C12" s="16"/>
      <c r="D12" s="4"/>
      <c r="E12" s="4"/>
      <c r="F12" s="4">
        <f aca="true" t="shared" si="0" ref="F12:F23">1/(B12)*(10.78/0.9331)</f>
        <v>0.46248551729605736</v>
      </c>
      <c r="G12" s="32"/>
      <c r="H12" s="36"/>
      <c r="J12" s="1"/>
      <c r="K12" s="1"/>
      <c r="L12" s="1"/>
      <c r="N12" s="4"/>
      <c r="O12" s="4"/>
      <c r="P12" s="4"/>
      <c r="Q12" s="4"/>
      <c r="R12" s="4"/>
      <c r="S12" s="4"/>
      <c r="T12" s="1"/>
      <c r="U12" s="36"/>
    </row>
    <row r="13" spans="1:21" ht="15.75">
      <c r="A13" s="1" t="s">
        <v>164</v>
      </c>
      <c r="B13" s="4">
        <v>20.3</v>
      </c>
      <c r="C13" s="16"/>
      <c r="D13" s="6"/>
      <c r="E13" s="6"/>
      <c r="F13" s="4">
        <f t="shared" si="0"/>
        <v>0.5691077941899267</v>
      </c>
      <c r="G13" s="32"/>
      <c r="H13" s="32"/>
      <c r="J13" s="32"/>
      <c r="K13" s="32"/>
      <c r="L13" s="32"/>
      <c r="N13" s="6"/>
      <c r="O13" s="6"/>
      <c r="P13" s="6"/>
      <c r="Q13" s="6"/>
      <c r="R13" s="7"/>
      <c r="S13" s="6"/>
      <c r="T13" s="11"/>
      <c r="U13" s="32"/>
    </row>
    <row r="14" spans="1:20" ht="16.5">
      <c r="A14" s="1" t="s">
        <v>2</v>
      </c>
      <c r="B14" s="4">
        <v>18</v>
      </c>
      <c r="C14" s="16"/>
      <c r="D14" s="4"/>
      <c r="E14" s="4"/>
      <c r="F14" s="4">
        <f t="shared" si="0"/>
        <v>0.6418271234475285</v>
      </c>
      <c r="G14" s="32"/>
      <c r="H14" s="36"/>
      <c r="J14" s="1"/>
      <c r="K14" s="1"/>
      <c r="L14" s="1"/>
      <c r="N14" s="37"/>
      <c r="O14" s="37"/>
      <c r="P14" s="37"/>
      <c r="Q14" s="37"/>
      <c r="R14" s="37"/>
      <c r="S14" s="37"/>
      <c r="T14" s="1"/>
    </row>
    <row r="15" spans="1:20" ht="16.5">
      <c r="A15" s="1" t="s">
        <v>158</v>
      </c>
      <c r="B15" s="4">
        <v>17.82</v>
      </c>
      <c r="C15" s="16"/>
      <c r="D15" s="4"/>
      <c r="E15" s="4"/>
      <c r="F15" s="4">
        <f t="shared" si="0"/>
        <v>0.6483102257045743</v>
      </c>
      <c r="G15" s="32"/>
      <c r="H15" s="36"/>
      <c r="J15" s="1"/>
      <c r="K15" s="1"/>
      <c r="L15" s="1"/>
      <c r="N15" s="37"/>
      <c r="O15" s="37"/>
      <c r="P15" s="37"/>
      <c r="Q15" s="37"/>
      <c r="R15" s="37"/>
      <c r="S15" s="37"/>
      <c r="T15" s="1"/>
    </row>
    <row r="16" spans="1:20" ht="16.5">
      <c r="A16" s="1" t="s">
        <v>1</v>
      </c>
      <c r="B16" s="4">
        <v>15.84</v>
      </c>
      <c r="C16" s="16"/>
      <c r="D16" s="4"/>
      <c r="E16" s="4"/>
      <c r="F16" s="4">
        <f t="shared" si="0"/>
        <v>0.729349003917646</v>
      </c>
      <c r="G16" s="32"/>
      <c r="H16" s="36"/>
      <c r="J16" s="1"/>
      <c r="K16" s="1"/>
      <c r="L16" s="1"/>
      <c r="N16" s="37"/>
      <c r="O16" s="37"/>
      <c r="P16" s="37"/>
      <c r="Q16" s="37"/>
      <c r="R16" s="37"/>
      <c r="S16" s="37"/>
      <c r="T16" s="1"/>
    </row>
    <row r="17" spans="1:20" ht="16.5">
      <c r="A17" s="1" t="s">
        <v>159</v>
      </c>
      <c r="B17" s="4">
        <v>14.71</v>
      </c>
      <c r="C17" s="16"/>
      <c r="D17" s="4"/>
      <c r="E17" s="4"/>
      <c r="F17" s="4">
        <f t="shared" si="0"/>
        <v>0.785376493681544</v>
      </c>
      <c r="G17" s="32"/>
      <c r="H17" s="36"/>
      <c r="J17" s="1"/>
      <c r="K17" s="1"/>
      <c r="L17" s="1"/>
      <c r="N17" s="37"/>
      <c r="O17" s="37"/>
      <c r="P17" s="37"/>
      <c r="Q17" s="37"/>
      <c r="R17" s="37"/>
      <c r="S17" s="37"/>
      <c r="T17" s="1"/>
    </row>
    <row r="18" spans="1:20" ht="16.5">
      <c r="A18" s="1" t="s">
        <v>160</v>
      </c>
      <c r="B18" s="4">
        <v>17.36</v>
      </c>
      <c r="C18" s="16"/>
      <c r="D18" s="4"/>
      <c r="E18" s="4"/>
      <c r="F18" s="4">
        <f t="shared" si="0"/>
        <v>0.6654889528833821</v>
      </c>
      <c r="G18" s="32"/>
      <c r="H18" s="36"/>
      <c r="J18" s="1"/>
      <c r="K18" s="1"/>
      <c r="L18" s="1"/>
      <c r="N18" s="37"/>
      <c r="O18" s="37"/>
      <c r="P18" s="37"/>
      <c r="Q18" s="37"/>
      <c r="R18" s="37"/>
      <c r="S18" s="37"/>
      <c r="T18" s="1"/>
    </row>
    <row r="19" spans="1:20" ht="16.5">
      <c r="A19" s="1" t="s">
        <v>161</v>
      </c>
      <c r="B19" s="4">
        <v>13.41</v>
      </c>
      <c r="C19" s="16"/>
      <c r="D19" s="4"/>
      <c r="E19" s="4"/>
      <c r="F19" s="4">
        <f t="shared" si="0"/>
        <v>0.8615129173792327</v>
      </c>
      <c r="G19" s="32"/>
      <c r="H19" s="36"/>
      <c r="J19" s="1"/>
      <c r="K19" s="1"/>
      <c r="L19" s="1"/>
      <c r="N19" s="37"/>
      <c r="O19" s="37"/>
      <c r="P19" s="37"/>
      <c r="Q19" s="37"/>
      <c r="R19" s="37"/>
      <c r="S19" s="37"/>
      <c r="T19" s="1"/>
    </row>
    <row r="20" spans="1:20" ht="16.5">
      <c r="A20" s="1" t="s">
        <v>3</v>
      </c>
      <c r="B20" s="4">
        <v>39.3</v>
      </c>
      <c r="C20" s="16"/>
      <c r="D20" s="4"/>
      <c r="E20" s="4"/>
      <c r="F20" s="4">
        <f t="shared" si="0"/>
        <v>0.29396662142634894</v>
      </c>
      <c r="G20" s="32"/>
      <c r="H20" s="36"/>
      <c r="J20" s="1"/>
      <c r="K20" s="1"/>
      <c r="L20" s="1"/>
      <c r="N20" s="37"/>
      <c r="O20" s="37"/>
      <c r="P20" s="37"/>
      <c r="Q20" s="37"/>
      <c r="R20" s="37"/>
      <c r="S20" s="37"/>
      <c r="T20" s="1"/>
    </row>
    <row r="21" spans="1:20" ht="16.5">
      <c r="A21" s="1" t="s">
        <v>162</v>
      </c>
      <c r="B21" s="4">
        <v>6.69</v>
      </c>
      <c r="C21" s="16"/>
      <c r="D21" s="4"/>
      <c r="E21" s="4"/>
      <c r="F21" s="4">
        <f t="shared" si="0"/>
        <v>1.7268891213834845</v>
      </c>
      <c r="G21" s="32"/>
      <c r="H21" s="36"/>
      <c r="J21" s="1"/>
      <c r="K21" s="1"/>
      <c r="L21" s="1"/>
      <c r="N21" s="37"/>
      <c r="O21" s="37"/>
      <c r="P21" s="37"/>
      <c r="Q21" s="37"/>
      <c r="R21" s="37"/>
      <c r="S21" s="37"/>
      <c r="T21" s="1"/>
    </row>
    <row r="22" spans="1:20" ht="16.5">
      <c r="A22" s="1" t="s">
        <v>163</v>
      </c>
      <c r="B22" s="4">
        <v>4.23</v>
      </c>
      <c r="C22" s="16"/>
      <c r="D22" s="4"/>
      <c r="E22" s="4"/>
      <c r="F22" s="4">
        <f t="shared" si="0"/>
        <v>2.731179248712887</v>
      </c>
      <c r="G22" s="32"/>
      <c r="H22" s="36"/>
      <c r="J22" s="1"/>
      <c r="K22" s="1"/>
      <c r="L22" s="1"/>
      <c r="N22" s="37"/>
      <c r="O22" s="37"/>
      <c r="P22" s="37"/>
      <c r="Q22" s="37"/>
      <c r="R22" s="37"/>
      <c r="S22" s="37"/>
      <c r="T22" s="1"/>
    </row>
    <row r="23" spans="1:20" ht="16.5">
      <c r="A23" s="1" t="s">
        <v>4</v>
      </c>
      <c r="B23" s="4">
        <v>1.99</v>
      </c>
      <c r="C23" s="16"/>
      <c r="D23" s="4"/>
      <c r="E23" s="4"/>
      <c r="F23" s="4">
        <f t="shared" si="0"/>
        <v>5.805471468369604</v>
      </c>
      <c r="G23" s="32"/>
      <c r="H23" s="36"/>
      <c r="J23" s="1"/>
      <c r="K23" s="1"/>
      <c r="L23" s="1"/>
      <c r="N23" s="37"/>
      <c r="O23" s="37"/>
      <c r="P23" s="37"/>
      <c r="Q23" s="37"/>
      <c r="R23" s="37"/>
      <c r="S23" s="37"/>
      <c r="T23" s="1"/>
    </row>
    <row r="24" spans="1:20" ht="16.5">
      <c r="A24" s="1"/>
      <c r="B24" s="4"/>
      <c r="C24" s="4"/>
      <c r="D24" s="4"/>
      <c r="E24" s="4"/>
      <c r="F24" s="4"/>
      <c r="G24" s="4"/>
      <c r="H24" s="1"/>
      <c r="I24" s="36"/>
      <c r="J24" s="1"/>
      <c r="K24" s="1"/>
      <c r="L24" s="1"/>
      <c r="N24" s="37"/>
      <c r="O24" s="37"/>
      <c r="P24" s="37"/>
      <c r="Q24" s="37"/>
      <c r="R24" s="37"/>
      <c r="S24" s="37"/>
      <c r="T24" s="1"/>
    </row>
    <row r="25" spans="1:20" ht="16.5">
      <c r="A25" s="32" t="s">
        <v>327</v>
      </c>
      <c r="E25" s="4"/>
      <c r="F25" s="4"/>
      <c r="G25" s="4"/>
      <c r="H25" s="1"/>
      <c r="I25" s="36"/>
      <c r="J25" s="1"/>
      <c r="K25" s="1"/>
      <c r="L25" s="1"/>
      <c r="N25" s="37"/>
      <c r="O25" s="37"/>
      <c r="P25" s="37"/>
      <c r="Q25" s="37"/>
      <c r="R25" s="37"/>
      <c r="S25" s="37"/>
      <c r="T25" s="1"/>
    </row>
    <row r="26" spans="5:20" ht="16.5">
      <c r="E26" s="4"/>
      <c r="F26" s="4"/>
      <c r="G26" s="4"/>
      <c r="H26" s="1"/>
      <c r="I26" s="36"/>
      <c r="J26" s="1"/>
      <c r="K26" s="1"/>
      <c r="L26" s="1"/>
      <c r="N26" s="37"/>
      <c r="O26" s="37"/>
      <c r="P26" s="37"/>
      <c r="Q26" s="37"/>
      <c r="R26" s="37"/>
      <c r="S26" s="37"/>
      <c r="T26" s="1"/>
    </row>
    <row r="27" spans="5:20" ht="16.5">
      <c r="E27" s="4"/>
      <c r="F27" s="4"/>
      <c r="G27" s="4"/>
      <c r="H27" s="1"/>
      <c r="I27" s="36"/>
      <c r="J27" s="1"/>
      <c r="K27" s="1"/>
      <c r="L27" s="1"/>
      <c r="N27" s="37"/>
      <c r="O27" s="37"/>
      <c r="P27" s="37"/>
      <c r="Q27" s="37"/>
      <c r="R27" s="37"/>
      <c r="S27" s="37"/>
      <c r="T27" s="1"/>
    </row>
    <row r="28" spans="5:20" ht="16.5">
      <c r="E28" s="4"/>
      <c r="F28" s="4"/>
      <c r="G28" s="4"/>
      <c r="H28" s="1"/>
      <c r="I28" s="36"/>
      <c r="J28" s="1"/>
      <c r="K28" s="1"/>
      <c r="L28" s="1"/>
      <c r="N28" s="37"/>
      <c r="O28" s="37"/>
      <c r="P28" s="37"/>
      <c r="Q28" s="37"/>
      <c r="R28" s="37"/>
      <c r="S28" s="37"/>
      <c r="T28" s="1"/>
    </row>
    <row r="29" spans="5:20" ht="16.5">
      <c r="E29" s="4"/>
      <c r="F29" s="4"/>
      <c r="G29" s="4"/>
      <c r="H29" s="1"/>
      <c r="I29" s="36"/>
      <c r="J29" s="1"/>
      <c r="K29" s="1"/>
      <c r="L29" s="1"/>
      <c r="N29" s="37"/>
      <c r="O29" s="37"/>
      <c r="P29" s="37"/>
      <c r="Q29" s="37"/>
      <c r="R29" s="37"/>
      <c r="S29" s="37"/>
      <c r="T29" s="1"/>
    </row>
    <row r="30" spans="5:12" ht="15.75">
      <c r="E30" s="9"/>
      <c r="F30" s="9"/>
      <c r="G30" s="9"/>
      <c r="H30" s="32"/>
      <c r="I30" s="32"/>
      <c r="J30" s="32"/>
      <c r="K30" s="32"/>
      <c r="L30" s="32"/>
    </row>
    <row r="31" spans="5:20" ht="15.75">
      <c r="E31" s="4"/>
      <c r="F31" s="4"/>
      <c r="G31" s="4"/>
      <c r="H31" s="1"/>
      <c r="I31" s="1"/>
      <c r="J31" s="1"/>
      <c r="K31" s="1"/>
      <c r="L31" s="1"/>
      <c r="N31" s="37"/>
      <c r="O31" s="37"/>
      <c r="P31" s="37"/>
      <c r="Q31" s="37"/>
      <c r="R31" s="37"/>
      <c r="S31" s="37"/>
      <c r="T31" s="1"/>
    </row>
    <row r="32" spans="5:20" ht="15.75">
      <c r="E32" s="4"/>
      <c r="F32" s="4"/>
      <c r="G32" s="4"/>
      <c r="H32" s="1"/>
      <c r="I32" s="1"/>
      <c r="J32" s="1"/>
      <c r="K32" s="1"/>
      <c r="L32" s="1"/>
      <c r="N32" s="37"/>
      <c r="O32" s="37"/>
      <c r="P32" s="37"/>
      <c r="Q32" s="37"/>
      <c r="R32" s="37"/>
      <c r="S32" s="37"/>
      <c r="T32" s="1"/>
    </row>
    <row r="33" spans="5:20" ht="15.75">
      <c r="E33" s="4"/>
      <c r="F33" s="4"/>
      <c r="G33" s="4"/>
      <c r="H33" s="1"/>
      <c r="I33" s="1"/>
      <c r="J33" s="1"/>
      <c r="K33" s="1"/>
      <c r="L33" s="1"/>
      <c r="N33" s="37"/>
      <c r="O33" s="37"/>
      <c r="P33" s="37"/>
      <c r="Q33" s="37"/>
      <c r="R33" s="37"/>
      <c r="S33" s="37"/>
      <c r="T33" s="1"/>
    </row>
    <row r="34" spans="5:20" ht="15.75">
      <c r="E34" s="4"/>
      <c r="F34" s="4"/>
      <c r="G34" s="4"/>
      <c r="H34" s="1"/>
      <c r="I34" s="1"/>
      <c r="J34" s="1"/>
      <c r="K34" s="1"/>
      <c r="L34" s="1"/>
      <c r="N34" s="37"/>
      <c r="O34" s="37"/>
      <c r="P34" s="37"/>
      <c r="Q34" s="37"/>
      <c r="R34" s="37"/>
      <c r="S34" s="37"/>
      <c r="T34" s="1"/>
    </row>
    <row r="35" spans="5:20" ht="15.75">
      <c r="E35" s="4"/>
      <c r="F35" s="4"/>
      <c r="G35" s="4"/>
      <c r="H35" s="1"/>
      <c r="I35" s="1"/>
      <c r="J35" s="1"/>
      <c r="K35" s="1"/>
      <c r="L35" s="1"/>
      <c r="N35" s="37"/>
      <c r="O35" s="37"/>
      <c r="P35" s="37"/>
      <c r="Q35" s="37"/>
      <c r="R35" s="37"/>
      <c r="S35" s="37"/>
      <c r="T35" s="1"/>
    </row>
    <row r="36" spans="5:20" ht="15.75">
      <c r="E36" s="4"/>
      <c r="F36" s="4"/>
      <c r="G36" s="4"/>
      <c r="H36" s="1"/>
      <c r="I36" s="1"/>
      <c r="J36" s="1"/>
      <c r="K36" s="1"/>
      <c r="L36" s="1"/>
      <c r="N36" s="37"/>
      <c r="O36" s="37"/>
      <c r="P36" s="37"/>
      <c r="Q36" s="37"/>
      <c r="R36" s="37"/>
      <c r="S36" s="37"/>
      <c r="T36" s="1"/>
    </row>
    <row r="37" spans="5:20" ht="15.75">
      <c r="E37" s="4"/>
      <c r="F37" s="4"/>
      <c r="G37" s="4"/>
      <c r="H37" s="1"/>
      <c r="I37" s="1"/>
      <c r="J37" s="1"/>
      <c r="K37" s="1"/>
      <c r="L37" s="1"/>
      <c r="N37" s="37"/>
      <c r="O37" s="37"/>
      <c r="P37" s="37"/>
      <c r="Q37" s="37"/>
      <c r="R37" s="37"/>
      <c r="S37" s="37"/>
      <c r="T37" s="1"/>
    </row>
    <row r="38" spans="5:20" ht="15.75">
      <c r="E38" s="4"/>
      <c r="F38" s="4"/>
      <c r="G38" s="4"/>
      <c r="H38" s="1"/>
      <c r="I38" s="1"/>
      <c r="J38" s="1"/>
      <c r="K38" s="1"/>
      <c r="L38" s="1"/>
      <c r="N38" s="37"/>
      <c r="O38" s="37"/>
      <c r="P38" s="37"/>
      <c r="Q38" s="37"/>
      <c r="R38" s="37"/>
      <c r="S38" s="37"/>
      <c r="T38" s="1"/>
    </row>
    <row r="39" spans="5:20" ht="15.75">
      <c r="E39" s="4"/>
      <c r="F39" s="4"/>
      <c r="G39" s="4"/>
      <c r="H39" s="1"/>
      <c r="I39" s="1"/>
      <c r="J39" s="1"/>
      <c r="K39" s="1"/>
      <c r="L39" s="1"/>
      <c r="N39" s="37"/>
      <c r="O39" s="37"/>
      <c r="P39" s="37"/>
      <c r="Q39" s="37"/>
      <c r="R39" s="37"/>
      <c r="S39" s="37"/>
      <c r="T39" s="1"/>
    </row>
    <row r="40" spans="5:20" ht="15.75">
      <c r="E40" s="4"/>
      <c r="F40" s="4"/>
      <c r="G40" s="4"/>
      <c r="H40" s="1"/>
      <c r="I40" s="1"/>
      <c r="J40" s="1"/>
      <c r="K40" s="1"/>
      <c r="L40" s="1"/>
      <c r="N40" s="37"/>
      <c r="O40" s="37"/>
      <c r="P40" s="37"/>
      <c r="Q40" s="37"/>
      <c r="R40" s="37"/>
      <c r="S40" s="37"/>
      <c r="T40" s="1"/>
    </row>
    <row r="41" spans="5:20" ht="15.75">
      <c r="E41" s="4"/>
      <c r="F41" s="4"/>
      <c r="G41" s="4"/>
      <c r="H41" s="1"/>
      <c r="I41" s="1"/>
      <c r="J41" s="1"/>
      <c r="K41" s="1"/>
      <c r="L41" s="1"/>
      <c r="N41" s="37"/>
      <c r="O41" s="37"/>
      <c r="P41" s="37"/>
      <c r="Q41" s="37"/>
      <c r="R41" s="37"/>
      <c r="S41" s="37"/>
      <c r="T41" s="1"/>
    </row>
    <row r="42" spans="5:20" ht="15.75">
      <c r="E42" s="4"/>
      <c r="F42" s="4"/>
      <c r="G42" s="4"/>
      <c r="H42" s="1"/>
      <c r="I42" s="1"/>
      <c r="J42" s="1"/>
      <c r="K42" s="1"/>
      <c r="L42" s="1"/>
      <c r="N42" s="37"/>
      <c r="O42" s="37"/>
      <c r="P42" s="37"/>
      <c r="Q42" s="37"/>
      <c r="R42" s="37"/>
      <c r="S42" s="37"/>
      <c r="T42" s="1"/>
    </row>
    <row r="43" spans="5:20" ht="15.75">
      <c r="E43" s="4"/>
      <c r="F43" s="4"/>
      <c r="G43" s="4"/>
      <c r="H43" s="1"/>
      <c r="I43" s="1"/>
      <c r="J43" s="1"/>
      <c r="K43" s="1"/>
      <c r="L43" s="1"/>
      <c r="N43" s="37"/>
      <c r="O43" s="37"/>
      <c r="P43" s="37"/>
      <c r="Q43" s="37"/>
      <c r="R43" s="37"/>
      <c r="S43" s="37"/>
      <c r="T43" s="1"/>
    </row>
    <row r="44" spans="5:20" ht="15.75">
      <c r="E44" s="4"/>
      <c r="F44" s="4"/>
      <c r="G44" s="4"/>
      <c r="H44" s="1"/>
      <c r="I44" s="1"/>
      <c r="J44" s="1"/>
      <c r="K44" s="1"/>
      <c r="L44" s="1"/>
      <c r="N44" s="37"/>
      <c r="O44" s="37"/>
      <c r="P44" s="37"/>
      <c r="Q44" s="37"/>
      <c r="R44" s="37"/>
      <c r="S44" s="37"/>
      <c r="T44" s="1"/>
    </row>
    <row r="45" spans="5:20" ht="15.75">
      <c r="E45" s="4"/>
      <c r="F45" s="4"/>
      <c r="G45" s="4"/>
      <c r="H45" s="1"/>
      <c r="I45" s="1"/>
      <c r="J45" s="1"/>
      <c r="K45" s="1"/>
      <c r="L45" s="1"/>
      <c r="N45" s="37"/>
      <c r="O45" s="37"/>
      <c r="P45" s="37"/>
      <c r="Q45" s="37"/>
      <c r="R45" s="37"/>
      <c r="S45" s="37"/>
      <c r="T45" s="1"/>
    </row>
    <row r="46" spans="5:20" ht="15.75">
      <c r="E46" s="4"/>
      <c r="F46" s="4"/>
      <c r="G46" s="4"/>
      <c r="H46" s="1"/>
      <c r="I46" s="1"/>
      <c r="J46" s="1"/>
      <c r="K46" s="1"/>
      <c r="L46" s="1"/>
      <c r="N46" s="37"/>
      <c r="O46" s="37"/>
      <c r="P46" s="37"/>
      <c r="Q46" s="37"/>
      <c r="R46" s="37"/>
      <c r="S46" s="37"/>
      <c r="T46" s="1"/>
    </row>
    <row r="47" spans="5:20" ht="15.75">
      <c r="E47" s="4"/>
      <c r="F47" s="4"/>
      <c r="G47" s="4"/>
      <c r="H47" s="1"/>
      <c r="I47" s="1"/>
      <c r="J47" s="1"/>
      <c r="K47" s="1"/>
      <c r="L47" s="1"/>
      <c r="N47" s="37"/>
      <c r="O47" s="37"/>
      <c r="P47" s="37"/>
      <c r="Q47" s="37"/>
      <c r="R47" s="37"/>
      <c r="S47" s="37"/>
      <c r="T47" s="1"/>
    </row>
    <row r="48" spans="5:20" ht="15.75">
      <c r="E48" s="4"/>
      <c r="F48" s="4"/>
      <c r="G48" s="4"/>
      <c r="H48" s="1"/>
      <c r="I48" s="1"/>
      <c r="J48" s="1"/>
      <c r="K48" s="1"/>
      <c r="L48" s="1"/>
      <c r="N48" s="37"/>
      <c r="O48" s="37"/>
      <c r="P48" s="37"/>
      <c r="Q48" s="37"/>
      <c r="R48" s="37"/>
      <c r="S48" s="37"/>
      <c r="T48" s="1"/>
    </row>
    <row r="49" spans="5:20" ht="15.75">
      <c r="E49" s="4"/>
      <c r="F49" s="4"/>
      <c r="G49" s="4"/>
      <c r="H49" s="1"/>
      <c r="I49" s="1"/>
      <c r="J49" s="1"/>
      <c r="K49" s="1"/>
      <c r="L49" s="1"/>
      <c r="N49" s="37"/>
      <c r="O49" s="37"/>
      <c r="P49" s="37"/>
      <c r="Q49" s="37"/>
      <c r="R49" s="37"/>
      <c r="S49" s="37"/>
      <c r="T49" s="1"/>
    </row>
    <row r="50" spans="5:20" ht="15.75">
      <c r="E50" s="4"/>
      <c r="F50" s="4"/>
      <c r="G50" s="4"/>
      <c r="H50" s="1"/>
      <c r="I50" s="1"/>
      <c r="J50" s="1"/>
      <c r="K50" s="1"/>
      <c r="L50" s="1"/>
      <c r="N50" s="37"/>
      <c r="O50" s="37"/>
      <c r="P50" s="37"/>
      <c r="Q50" s="37"/>
      <c r="R50" s="37"/>
      <c r="S50" s="37"/>
      <c r="T50" s="1"/>
    </row>
    <row r="51" spans="5:20" ht="15.75">
      <c r="E51" s="4"/>
      <c r="F51" s="4"/>
      <c r="G51" s="4"/>
      <c r="H51" s="1"/>
      <c r="I51" s="1"/>
      <c r="J51" s="1"/>
      <c r="K51" s="1"/>
      <c r="L51" s="1"/>
      <c r="N51" s="37"/>
      <c r="O51" s="37"/>
      <c r="P51" s="37"/>
      <c r="Q51" s="37"/>
      <c r="R51" s="37"/>
      <c r="S51" s="37"/>
      <c r="T51" s="1"/>
    </row>
    <row r="52" spans="5:20" ht="15.75">
      <c r="E52" s="4"/>
      <c r="F52" s="4"/>
      <c r="G52" s="4"/>
      <c r="H52" s="1"/>
      <c r="I52" s="1"/>
      <c r="J52" s="1"/>
      <c r="K52" s="1"/>
      <c r="L52" s="1"/>
      <c r="N52" s="37"/>
      <c r="O52" s="37"/>
      <c r="P52" s="37"/>
      <c r="Q52" s="37"/>
      <c r="R52" s="37"/>
      <c r="S52" s="37"/>
      <c r="T52" s="1"/>
    </row>
    <row r="53" spans="5:20" ht="15.75">
      <c r="E53" s="4"/>
      <c r="F53" s="4"/>
      <c r="G53" s="4"/>
      <c r="H53" s="1"/>
      <c r="I53" s="1"/>
      <c r="J53" s="1"/>
      <c r="K53" s="1"/>
      <c r="L53" s="1"/>
      <c r="N53" s="37"/>
      <c r="O53" s="37"/>
      <c r="P53" s="37"/>
      <c r="Q53" s="37"/>
      <c r="R53" s="37"/>
      <c r="S53" s="37"/>
      <c r="T53" s="1"/>
    </row>
    <row r="54" spans="5:20" ht="15.75">
      <c r="E54" s="4"/>
      <c r="F54" s="4"/>
      <c r="G54" s="4"/>
      <c r="H54" s="1"/>
      <c r="I54" s="1"/>
      <c r="J54" s="1"/>
      <c r="K54" s="1"/>
      <c r="L54" s="1"/>
      <c r="N54" s="37"/>
      <c r="O54" s="37"/>
      <c r="P54" s="37"/>
      <c r="Q54" s="37"/>
      <c r="R54" s="37"/>
      <c r="S54" s="37"/>
      <c r="T54" s="1"/>
    </row>
    <row r="55" spans="5:20" ht="15.75">
      <c r="E55" s="4"/>
      <c r="F55" s="4"/>
      <c r="G55" s="4"/>
      <c r="H55" s="1"/>
      <c r="I55" s="1"/>
      <c r="J55" s="1"/>
      <c r="K55" s="1"/>
      <c r="L55" s="1"/>
      <c r="N55" s="37"/>
      <c r="O55" s="37"/>
      <c r="P55" s="37"/>
      <c r="Q55" s="37"/>
      <c r="R55" s="37"/>
      <c r="S55" s="37"/>
      <c r="T55" s="1"/>
    </row>
    <row r="56" spans="5:20" ht="15.75">
      <c r="E56" s="4"/>
      <c r="F56" s="4"/>
      <c r="G56" s="4"/>
      <c r="H56" s="1"/>
      <c r="I56" s="1"/>
      <c r="J56" s="1"/>
      <c r="K56" s="1"/>
      <c r="L56" s="1"/>
      <c r="N56" s="37"/>
      <c r="O56" s="37"/>
      <c r="P56" s="37"/>
      <c r="Q56" s="37"/>
      <c r="R56" s="37"/>
      <c r="S56" s="37"/>
      <c r="T56" s="1"/>
    </row>
    <row r="57" spans="5:20" ht="15.75">
      <c r="E57" s="4"/>
      <c r="F57" s="4"/>
      <c r="G57" s="4"/>
      <c r="H57" s="1"/>
      <c r="I57" s="1"/>
      <c r="J57" s="1"/>
      <c r="K57" s="1"/>
      <c r="L57" s="1"/>
      <c r="N57" s="37"/>
      <c r="O57" s="37"/>
      <c r="P57" s="37"/>
      <c r="Q57" s="37"/>
      <c r="R57" s="37"/>
      <c r="S57" s="37"/>
      <c r="T57" s="1"/>
    </row>
    <row r="58" spans="5:20" ht="15.75">
      <c r="E58" s="4"/>
      <c r="F58" s="4"/>
      <c r="G58" s="4"/>
      <c r="H58" s="1"/>
      <c r="I58" s="1"/>
      <c r="J58" s="1"/>
      <c r="K58" s="1"/>
      <c r="L58" s="1"/>
      <c r="N58" s="37"/>
      <c r="O58" s="37"/>
      <c r="P58" s="37"/>
      <c r="Q58" s="37"/>
      <c r="R58" s="37"/>
      <c r="S58" s="37"/>
      <c r="T58" s="1"/>
    </row>
    <row r="59" spans="5:20" ht="15.75">
      <c r="E59" s="4"/>
      <c r="F59" s="4"/>
      <c r="G59" s="4"/>
      <c r="H59" s="1"/>
      <c r="I59" s="1"/>
      <c r="J59" s="1"/>
      <c r="K59" s="1"/>
      <c r="L59" s="1"/>
      <c r="N59" s="37"/>
      <c r="O59" s="37"/>
      <c r="P59" s="37"/>
      <c r="Q59" s="37"/>
      <c r="R59" s="37"/>
      <c r="S59" s="37"/>
      <c r="T59" s="1"/>
    </row>
    <row r="60" spans="1:20" ht="15.75">
      <c r="A60" s="1"/>
      <c r="B60" s="4"/>
      <c r="C60" s="4"/>
      <c r="D60" s="4"/>
      <c r="E60" s="4"/>
      <c r="F60" s="4"/>
      <c r="G60" s="4"/>
      <c r="H60" s="1"/>
      <c r="I60" s="1"/>
      <c r="J60" s="1"/>
      <c r="K60" s="1"/>
      <c r="L60" s="1"/>
      <c r="N60" s="37"/>
      <c r="O60" s="37"/>
      <c r="P60" s="37"/>
      <c r="Q60" s="37"/>
      <c r="R60" s="37"/>
      <c r="S60" s="37"/>
      <c r="T60" s="1"/>
    </row>
    <row r="61" spans="14:20" ht="15.75">
      <c r="N61" s="37"/>
      <c r="O61" s="37"/>
      <c r="P61" s="37"/>
      <c r="Q61" s="37"/>
      <c r="R61" s="37"/>
      <c r="S61" s="37"/>
      <c r="T61" s="1"/>
    </row>
    <row r="62" spans="14:20" ht="15.75">
      <c r="N62" s="37"/>
      <c r="O62" s="37"/>
      <c r="P62" s="37"/>
      <c r="Q62" s="37"/>
      <c r="R62" s="37"/>
      <c r="S62" s="37"/>
      <c r="T62" s="1"/>
    </row>
    <row r="63" spans="14:20" ht="15.75">
      <c r="N63" s="37"/>
      <c r="O63" s="37"/>
      <c r="P63" s="37"/>
      <c r="Q63" s="37"/>
      <c r="R63" s="37"/>
      <c r="S63" s="37"/>
      <c r="T63" s="1"/>
    </row>
    <row r="64" spans="14:20" ht="15.75">
      <c r="N64" s="37"/>
      <c r="O64" s="37"/>
      <c r="P64" s="37"/>
      <c r="Q64" s="37"/>
      <c r="R64" s="37"/>
      <c r="S64" s="37"/>
      <c r="T64" s="1"/>
    </row>
    <row r="65" spans="14:20" ht="15.75">
      <c r="N65" s="37"/>
      <c r="O65" s="37"/>
      <c r="P65" s="37"/>
      <c r="Q65" s="37"/>
      <c r="R65" s="37"/>
      <c r="S65" s="37"/>
      <c r="T65" s="1"/>
    </row>
    <row r="66" spans="14:20" ht="15.75">
      <c r="N66" s="37"/>
      <c r="O66" s="37"/>
      <c r="P66" s="37"/>
      <c r="Q66" s="37"/>
      <c r="R66" s="37"/>
      <c r="S66" s="37"/>
      <c r="T66" s="1"/>
    </row>
    <row r="67" spans="14:20" ht="15.75">
      <c r="N67" s="37"/>
      <c r="O67" s="37"/>
      <c r="P67" s="37"/>
      <c r="Q67" s="37"/>
      <c r="R67" s="37"/>
      <c r="S67" s="37"/>
      <c r="T67" s="1"/>
    </row>
    <row r="68" spans="14:20" ht="15.75">
      <c r="N68" s="37"/>
      <c r="O68" s="37"/>
      <c r="P68" s="37"/>
      <c r="Q68" s="37"/>
      <c r="R68" s="37"/>
      <c r="S68" s="37"/>
      <c r="T68" s="1"/>
    </row>
    <row r="69" spans="14:20" ht="15.75">
      <c r="N69" s="37"/>
      <c r="O69" s="37"/>
      <c r="P69" s="37"/>
      <c r="Q69" s="37"/>
      <c r="R69" s="37"/>
      <c r="S69" s="37"/>
      <c r="T69" s="1"/>
    </row>
    <row r="70" spans="14:20" ht="15.75">
      <c r="N70" s="37"/>
      <c r="O70" s="37"/>
      <c r="P70" s="37"/>
      <c r="Q70" s="37"/>
      <c r="R70" s="37"/>
      <c r="S70" s="37"/>
      <c r="T70" s="1"/>
    </row>
    <row r="71" spans="14:20" ht="15.75">
      <c r="N71" s="37"/>
      <c r="O71" s="37"/>
      <c r="P71" s="37"/>
      <c r="Q71" s="37"/>
      <c r="R71" s="37"/>
      <c r="S71" s="37"/>
      <c r="T71" s="1"/>
    </row>
    <row r="72" spans="14:20" ht="15.75">
      <c r="N72" s="37"/>
      <c r="O72" s="37"/>
      <c r="P72" s="37"/>
      <c r="Q72" s="37"/>
      <c r="R72" s="37"/>
      <c r="S72" s="37"/>
      <c r="T72" s="1"/>
    </row>
    <row r="73" spans="14:20" ht="15.75">
      <c r="N73" s="37"/>
      <c r="O73" s="37"/>
      <c r="P73" s="37"/>
      <c r="Q73" s="37"/>
      <c r="R73" s="37"/>
      <c r="S73" s="37"/>
      <c r="T73" s="1"/>
    </row>
    <row r="74" spans="14:20" ht="15.75">
      <c r="N74" s="37"/>
      <c r="O74" s="37"/>
      <c r="P74" s="37"/>
      <c r="Q74" s="37"/>
      <c r="R74" s="37"/>
      <c r="S74" s="37"/>
      <c r="T74" s="1"/>
    </row>
    <row r="75" spans="14:20" ht="15.75">
      <c r="N75" s="37"/>
      <c r="O75" s="37"/>
      <c r="P75" s="37"/>
      <c r="Q75" s="37"/>
      <c r="R75" s="37"/>
      <c r="S75" s="37"/>
      <c r="T75" s="1"/>
    </row>
    <row r="77" spans="14:20" ht="15.75">
      <c r="N77" s="37"/>
      <c r="T77" s="1"/>
    </row>
    <row r="78" spans="14:20" ht="15.75">
      <c r="N78" s="37"/>
      <c r="T78" s="1"/>
    </row>
    <row r="80" spans="14:20" ht="15.75">
      <c r="N80" s="37"/>
      <c r="T80" s="1"/>
    </row>
    <row r="81" spans="14:20" ht="15.75">
      <c r="N81" s="37"/>
      <c r="T81" s="1"/>
    </row>
    <row r="82" spans="14:20" ht="15.75">
      <c r="N82" s="37"/>
      <c r="T82" s="1"/>
    </row>
    <row r="83" spans="14:20" ht="15.75">
      <c r="N83" s="37"/>
      <c r="T83" s="1"/>
    </row>
    <row r="84" spans="14:20" ht="15.75">
      <c r="N84" s="37"/>
      <c r="T84" s="1"/>
    </row>
    <row r="85" spans="14:20" ht="15.75">
      <c r="N85" s="37"/>
      <c r="T85" s="1"/>
    </row>
    <row r="86" spans="1:12" ht="15.75">
      <c r="A86" s="1"/>
      <c r="B86" s="8"/>
      <c r="C86" s="33"/>
      <c r="D86" s="33"/>
      <c r="E86" s="33"/>
      <c r="F86" s="33"/>
      <c r="G86" s="33"/>
      <c r="H86" s="32"/>
      <c r="I86" s="32"/>
      <c r="J86" s="32"/>
      <c r="K86" s="32"/>
      <c r="L86" s="32"/>
    </row>
    <row r="87" spans="14:20" ht="15.75">
      <c r="N87" s="37"/>
      <c r="O87" s="37"/>
      <c r="P87" s="37"/>
      <c r="Q87" s="37"/>
      <c r="R87" s="37"/>
      <c r="S87" s="37"/>
      <c r="T87" s="1"/>
    </row>
    <row r="88" spans="14:20" ht="15.75">
      <c r="N88" s="37"/>
      <c r="O88" s="37"/>
      <c r="P88" s="37"/>
      <c r="Q88" s="37"/>
      <c r="R88" s="37"/>
      <c r="S88" s="37"/>
      <c r="T88" s="1"/>
    </row>
    <row r="89" spans="14:20" ht="15.75">
      <c r="N89" s="37"/>
      <c r="O89" s="37"/>
      <c r="P89" s="37"/>
      <c r="Q89" s="37"/>
      <c r="R89" s="37"/>
      <c r="S89" s="37"/>
      <c r="T89" s="1"/>
    </row>
    <row r="90" spans="14:20" ht="15.75">
      <c r="N90" s="37"/>
      <c r="O90" s="37"/>
      <c r="P90" s="37"/>
      <c r="Q90" s="37"/>
      <c r="R90" s="37"/>
      <c r="S90" s="37"/>
      <c r="T90" s="1"/>
    </row>
    <row r="91" spans="14:20" ht="15.75">
      <c r="N91" s="37"/>
      <c r="O91" s="37"/>
      <c r="P91" s="37"/>
      <c r="Q91" s="37"/>
      <c r="R91" s="37"/>
      <c r="S91" s="37"/>
      <c r="T91" s="1"/>
    </row>
    <row r="92" spans="14:20" ht="15.75">
      <c r="N92" s="37"/>
      <c r="O92" s="37"/>
      <c r="P92" s="37"/>
      <c r="Q92" s="37"/>
      <c r="R92" s="37"/>
      <c r="S92" s="37"/>
      <c r="T92" s="1"/>
    </row>
    <row r="93" spans="14:20" ht="15.75">
      <c r="N93" s="37"/>
      <c r="O93" s="37"/>
      <c r="P93" s="37"/>
      <c r="Q93" s="37"/>
      <c r="R93" s="37"/>
      <c r="S93" s="37"/>
      <c r="T93" s="1"/>
    </row>
    <row r="94" spans="14:20" ht="15.75">
      <c r="N94" s="37"/>
      <c r="O94" s="37"/>
      <c r="P94" s="37"/>
      <c r="Q94" s="37"/>
      <c r="R94" s="37"/>
      <c r="S94" s="37"/>
      <c r="T94" s="1"/>
    </row>
    <row r="95" spans="14:20" ht="15.75">
      <c r="N95" s="37"/>
      <c r="O95" s="37"/>
      <c r="P95" s="37"/>
      <c r="Q95" s="37"/>
      <c r="R95" s="37"/>
      <c r="S95" s="37"/>
      <c r="T95" s="1"/>
    </row>
    <row r="96" spans="14:20" ht="15.75">
      <c r="N96" s="37"/>
      <c r="O96" s="37"/>
      <c r="P96" s="37"/>
      <c r="Q96" s="37"/>
      <c r="R96" s="37"/>
      <c r="S96" s="37"/>
      <c r="T96" s="1"/>
    </row>
    <row r="97" spans="14:20" ht="15.75">
      <c r="N97" s="37"/>
      <c r="O97" s="37"/>
      <c r="P97" s="37"/>
      <c r="Q97" s="37"/>
      <c r="R97" s="37"/>
      <c r="S97" s="37"/>
      <c r="T97" s="1"/>
    </row>
    <row r="98" spans="14:20" ht="15.75">
      <c r="N98" s="37"/>
      <c r="O98" s="37"/>
      <c r="P98" s="37"/>
      <c r="Q98" s="37"/>
      <c r="R98" s="37"/>
      <c r="S98" s="37"/>
      <c r="T98" s="1"/>
    </row>
    <row r="99" spans="14:20" ht="15.75">
      <c r="N99" s="37"/>
      <c r="T99" s="1"/>
    </row>
    <row r="100" spans="14:20" ht="15.75">
      <c r="N100" s="37"/>
      <c r="O100" s="37"/>
      <c r="T100" s="1"/>
    </row>
    <row r="101" spans="14:20" ht="15.75">
      <c r="N101" s="37"/>
      <c r="T101" s="1"/>
    </row>
    <row r="102" spans="14:20" ht="15.75">
      <c r="N102" s="37"/>
      <c r="T102" s="1"/>
    </row>
    <row r="103" spans="14:20" ht="15.75">
      <c r="N103" s="37"/>
      <c r="O103" s="37"/>
      <c r="P103" s="37"/>
      <c r="Q103" s="37"/>
      <c r="R103" s="37"/>
      <c r="S103" s="37"/>
      <c r="T103" s="1"/>
    </row>
    <row r="104" spans="14:20" ht="15.75">
      <c r="N104" s="37"/>
      <c r="O104" s="37"/>
      <c r="P104" s="37"/>
      <c r="Q104" s="37"/>
      <c r="R104" s="37"/>
      <c r="S104" s="37"/>
      <c r="T104" s="1"/>
    </row>
    <row r="105" spans="14:20" ht="15.75">
      <c r="N105" s="37"/>
      <c r="T105" s="1"/>
    </row>
    <row r="106" spans="14:20" ht="15.75">
      <c r="N106" s="37"/>
      <c r="T106" s="1"/>
    </row>
    <row r="107" ht="15.75">
      <c r="N107" s="13"/>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9.33203125" defaultRowHeight="12.75"/>
  <cols>
    <col min="1" max="1" width="34.33203125" style="32" customWidth="1"/>
    <col min="2" max="2" width="15.33203125" style="32" customWidth="1"/>
    <col min="3" max="3" width="13.16015625" style="32" customWidth="1"/>
    <col min="4" max="4" width="9.33203125" style="32" customWidth="1"/>
    <col min="5" max="5" width="12.83203125" style="32" customWidth="1"/>
    <col min="6" max="6" width="12.33203125" style="32" customWidth="1"/>
    <col min="7" max="16384" width="9.33203125" style="32" customWidth="1"/>
  </cols>
  <sheetData>
    <row r="1" spans="1:2" s="1" customFormat="1" ht="15.75">
      <c r="A1" s="56" t="s">
        <v>114</v>
      </c>
      <c r="B1" s="3" t="str">
        <f>+'Staples average'!B1</f>
        <v>Pune Region</v>
      </c>
    </row>
    <row r="2" s="1" customFormat="1" ht="15.75">
      <c r="B2" s="1" t="s">
        <v>113</v>
      </c>
    </row>
    <row r="3" s="1" customFormat="1" ht="15.75">
      <c r="B3" s="1" t="s">
        <v>111</v>
      </c>
    </row>
    <row r="6" spans="1:4" ht="15.75">
      <c r="A6" s="3" t="s">
        <v>166</v>
      </c>
      <c r="B6" s="33"/>
      <c r="C6" s="33"/>
      <c r="D6" s="33"/>
    </row>
    <row r="7" spans="1:4" ht="15.75">
      <c r="A7" s="3"/>
      <c r="B7" s="33"/>
      <c r="C7" s="33"/>
      <c r="D7" s="33"/>
    </row>
    <row r="8" spans="1:4" ht="15.75">
      <c r="A8" s="3"/>
      <c r="B8" s="33"/>
      <c r="C8" s="33"/>
      <c r="D8" s="33"/>
    </row>
    <row r="9" spans="1:5" ht="15.75">
      <c r="A9" s="3"/>
      <c r="B9" s="39" t="s">
        <v>324</v>
      </c>
      <c r="C9" s="33"/>
      <c r="D9" s="33"/>
      <c r="E9" s="43" t="s">
        <v>325</v>
      </c>
    </row>
    <row r="10" spans="1:4" ht="15.75">
      <c r="A10" s="3"/>
      <c r="B10" s="33"/>
      <c r="C10" s="33"/>
      <c r="D10" s="33"/>
    </row>
    <row r="11" spans="1:5" ht="15.75">
      <c r="A11" s="12" t="s">
        <v>154</v>
      </c>
      <c r="B11" s="17" t="s">
        <v>25</v>
      </c>
      <c r="C11" s="33"/>
      <c r="D11" s="33"/>
      <c r="E11" s="12" t="s">
        <v>25</v>
      </c>
    </row>
    <row r="12" spans="1:6" ht="15.75">
      <c r="A12" s="32" t="s">
        <v>156</v>
      </c>
      <c r="B12" s="40">
        <v>24</v>
      </c>
      <c r="C12" s="33" t="s">
        <v>26</v>
      </c>
      <c r="D12" s="33"/>
      <c r="E12" s="44">
        <f>B12*0.9331</f>
        <v>22.3944</v>
      </c>
      <c r="F12" s="42" t="s">
        <v>326</v>
      </c>
    </row>
    <row r="13" spans="1:6" ht="15.75">
      <c r="A13" s="32" t="s">
        <v>164</v>
      </c>
      <c r="B13" s="40">
        <v>20</v>
      </c>
      <c r="C13" s="33" t="s">
        <v>26</v>
      </c>
      <c r="D13" s="33"/>
      <c r="E13" s="44">
        <f aca="true" t="shared" si="0" ref="E13:E35">B13*0.9331</f>
        <v>18.662</v>
      </c>
      <c r="F13" s="42" t="s">
        <v>326</v>
      </c>
    </row>
    <row r="14" spans="1:6" ht="15.75">
      <c r="A14" s="32" t="s">
        <v>2</v>
      </c>
      <c r="B14" s="40">
        <v>17</v>
      </c>
      <c r="C14" s="33" t="s">
        <v>26</v>
      </c>
      <c r="D14" s="33"/>
      <c r="E14" s="44">
        <f t="shared" si="0"/>
        <v>15.8627</v>
      </c>
      <c r="F14" s="42" t="s">
        <v>326</v>
      </c>
    </row>
    <row r="15" spans="1:6" ht="15.75">
      <c r="A15" s="32" t="s">
        <v>158</v>
      </c>
      <c r="B15" s="40">
        <v>17</v>
      </c>
      <c r="C15" s="33" t="s">
        <v>26</v>
      </c>
      <c r="D15" s="9"/>
      <c r="E15" s="44">
        <f t="shared" si="0"/>
        <v>15.8627</v>
      </c>
      <c r="F15" s="42" t="s">
        <v>326</v>
      </c>
    </row>
    <row r="16" spans="1:6" ht="15.75">
      <c r="A16" s="32" t="s">
        <v>1</v>
      </c>
      <c r="B16" s="40">
        <v>15</v>
      </c>
      <c r="C16" s="33" t="s">
        <v>26</v>
      </c>
      <c r="D16" s="33"/>
      <c r="E16" s="44">
        <f t="shared" si="0"/>
        <v>13.996500000000001</v>
      </c>
      <c r="F16" s="42" t="s">
        <v>326</v>
      </c>
    </row>
    <row r="17" spans="1:6" ht="15.75">
      <c r="A17" s="32" t="s">
        <v>159</v>
      </c>
      <c r="B17" s="40">
        <v>14</v>
      </c>
      <c r="C17" s="33" t="s">
        <v>26</v>
      </c>
      <c r="D17" s="33"/>
      <c r="E17" s="44">
        <f t="shared" si="0"/>
        <v>13.063400000000001</v>
      </c>
      <c r="F17" s="42" t="s">
        <v>326</v>
      </c>
    </row>
    <row r="18" spans="1:6" ht="15.75">
      <c r="A18" s="32" t="s">
        <v>3</v>
      </c>
      <c r="B18" s="40">
        <v>40</v>
      </c>
      <c r="C18" s="33" t="s">
        <v>26</v>
      </c>
      <c r="D18" s="33"/>
      <c r="E18" s="44">
        <f t="shared" si="0"/>
        <v>37.324</v>
      </c>
      <c r="F18" s="42" t="s">
        <v>326</v>
      </c>
    </row>
    <row r="19" spans="1:6" ht="15.75">
      <c r="A19" s="32" t="s">
        <v>167</v>
      </c>
      <c r="B19" s="40">
        <v>40</v>
      </c>
      <c r="C19" s="33" t="s">
        <v>26</v>
      </c>
      <c r="D19" s="33"/>
      <c r="E19" s="44">
        <f t="shared" si="0"/>
        <v>37.324</v>
      </c>
      <c r="F19" s="42" t="s">
        <v>326</v>
      </c>
    </row>
    <row r="20" spans="1:6" ht="15.75">
      <c r="A20" s="32" t="s">
        <v>168</v>
      </c>
      <c r="B20" s="40">
        <v>4</v>
      </c>
      <c r="C20" s="33" t="s">
        <v>26</v>
      </c>
      <c r="D20" s="33"/>
      <c r="E20" s="44">
        <f t="shared" si="0"/>
        <v>3.7324</v>
      </c>
      <c r="F20" s="42" t="s">
        <v>326</v>
      </c>
    </row>
    <row r="21" spans="1:6" ht="15.75">
      <c r="A21" s="32" t="s">
        <v>106</v>
      </c>
      <c r="B21" s="40">
        <v>10</v>
      </c>
      <c r="C21" s="33" t="s">
        <v>26</v>
      </c>
      <c r="D21" s="33"/>
      <c r="E21" s="44">
        <f t="shared" si="0"/>
        <v>9.331</v>
      </c>
      <c r="F21" s="42" t="s">
        <v>326</v>
      </c>
    </row>
    <row r="22" spans="1:6" ht="15.75">
      <c r="A22" s="32" t="s">
        <v>162</v>
      </c>
      <c r="B22" s="40">
        <v>6</v>
      </c>
      <c r="C22" s="33" t="s">
        <v>26</v>
      </c>
      <c r="D22" s="33"/>
      <c r="E22" s="44">
        <f t="shared" si="0"/>
        <v>5.5986</v>
      </c>
      <c r="F22" s="42" t="s">
        <v>326</v>
      </c>
    </row>
    <row r="23" spans="1:6" ht="15.75">
      <c r="A23" s="32" t="s">
        <v>169</v>
      </c>
      <c r="B23" s="40">
        <v>5</v>
      </c>
      <c r="C23" s="33" t="s">
        <v>26</v>
      </c>
      <c r="D23" s="33"/>
      <c r="E23" s="44">
        <f t="shared" si="0"/>
        <v>4.6655</v>
      </c>
      <c r="F23" s="42" t="s">
        <v>326</v>
      </c>
    </row>
    <row r="24" spans="1:6" ht="15.75">
      <c r="A24" s="32" t="s">
        <v>163</v>
      </c>
      <c r="B24" s="40">
        <v>4</v>
      </c>
      <c r="C24" s="33" t="s">
        <v>26</v>
      </c>
      <c r="D24" s="33"/>
      <c r="E24" s="44">
        <f t="shared" si="0"/>
        <v>3.7324</v>
      </c>
      <c r="F24" s="42" t="s">
        <v>326</v>
      </c>
    </row>
    <row r="25" spans="1:6" ht="15.75">
      <c r="A25" s="32" t="s">
        <v>4</v>
      </c>
      <c r="B25" s="40">
        <v>2</v>
      </c>
      <c r="C25" s="33" t="s">
        <v>26</v>
      </c>
      <c r="D25" s="33"/>
      <c r="E25" s="44">
        <f t="shared" si="0"/>
        <v>1.8662</v>
      </c>
      <c r="F25" s="42" t="s">
        <v>326</v>
      </c>
    </row>
    <row r="26" spans="1:6" ht="15.75">
      <c r="A26" s="32" t="s">
        <v>170</v>
      </c>
      <c r="B26" s="40">
        <v>3</v>
      </c>
      <c r="C26" s="33" t="s">
        <v>26</v>
      </c>
      <c r="D26" s="33"/>
      <c r="E26" s="44">
        <f t="shared" si="0"/>
        <v>2.7993</v>
      </c>
      <c r="F26" s="42" t="s">
        <v>326</v>
      </c>
    </row>
    <row r="27" spans="1:6" ht="15.75">
      <c r="A27" s="32" t="s">
        <v>171</v>
      </c>
      <c r="B27" s="40">
        <v>3</v>
      </c>
      <c r="C27" s="33" t="s">
        <v>26</v>
      </c>
      <c r="D27" s="33"/>
      <c r="E27" s="44">
        <f t="shared" si="0"/>
        <v>2.7993</v>
      </c>
      <c r="F27" s="42" t="s">
        <v>326</v>
      </c>
    </row>
    <row r="28" spans="1:6" ht="15.75">
      <c r="A28" s="32" t="s">
        <v>20</v>
      </c>
      <c r="B28" s="40">
        <v>2</v>
      </c>
      <c r="C28" s="33" t="s">
        <v>26</v>
      </c>
      <c r="D28" s="33"/>
      <c r="E28" s="44">
        <f t="shared" si="0"/>
        <v>1.8662</v>
      </c>
      <c r="F28" s="42" t="s">
        <v>326</v>
      </c>
    </row>
    <row r="29" spans="1:6" ht="15.75">
      <c r="A29" s="32" t="s">
        <v>21</v>
      </c>
      <c r="B29" s="40">
        <v>0.75</v>
      </c>
      <c r="C29" s="33" t="s">
        <v>26</v>
      </c>
      <c r="D29" s="33"/>
      <c r="E29" s="44">
        <f t="shared" si="0"/>
        <v>0.699825</v>
      </c>
      <c r="F29" s="42" t="s">
        <v>326</v>
      </c>
    </row>
    <row r="30" spans="1:6" ht="15.75">
      <c r="A30" s="32" t="s">
        <v>107</v>
      </c>
      <c r="B30" s="40">
        <v>110</v>
      </c>
      <c r="C30" s="33" t="s">
        <v>26</v>
      </c>
      <c r="D30" s="33"/>
      <c r="E30" s="44">
        <f t="shared" si="0"/>
        <v>102.641</v>
      </c>
      <c r="F30" s="42" t="s">
        <v>326</v>
      </c>
    </row>
    <row r="31" spans="1:6" ht="15.75">
      <c r="A31" s="32" t="s">
        <v>22</v>
      </c>
      <c r="B31" s="40">
        <v>4</v>
      </c>
      <c r="C31" s="33" t="s">
        <v>26</v>
      </c>
      <c r="D31" s="33"/>
      <c r="E31" s="44">
        <f t="shared" si="0"/>
        <v>3.7324</v>
      </c>
      <c r="F31" s="42" t="s">
        <v>326</v>
      </c>
    </row>
    <row r="32" spans="1:6" ht="15.75">
      <c r="A32" s="32" t="s">
        <v>23</v>
      </c>
      <c r="B32" s="40">
        <v>2.5</v>
      </c>
      <c r="C32" s="33" t="s">
        <v>26</v>
      </c>
      <c r="D32" s="33"/>
      <c r="E32" s="44">
        <f t="shared" si="0"/>
        <v>2.33275</v>
      </c>
      <c r="F32" s="42" t="s">
        <v>326</v>
      </c>
    </row>
    <row r="33" spans="1:6" ht="15.75">
      <c r="A33" s="32" t="s">
        <v>24</v>
      </c>
      <c r="B33" s="40">
        <v>0.5</v>
      </c>
      <c r="C33" s="33" t="s">
        <v>26</v>
      </c>
      <c r="D33" s="33"/>
      <c r="E33" s="44">
        <f t="shared" si="0"/>
        <v>0.46655</v>
      </c>
      <c r="F33" s="42" t="s">
        <v>326</v>
      </c>
    </row>
    <row r="34" spans="1:6" ht="15.75">
      <c r="A34" s="32" t="s">
        <v>109</v>
      </c>
      <c r="B34" s="40">
        <v>0.0125</v>
      </c>
      <c r="C34" s="33" t="s">
        <v>26</v>
      </c>
      <c r="D34" s="33"/>
      <c r="E34" s="44">
        <f t="shared" si="0"/>
        <v>0.01166375</v>
      </c>
      <c r="F34" s="42" t="s">
        <v>326</v>
      </c>
    </row>
    <row r="35" spans="1:6" ht="15.75">
      <c r="A35" s="32" t="s">
        <v>108</v>
      </c>
      <c r="B35" s="40">
        <v>0.00083</v>
      </c>
      <c r="C35" s="33" t="s">
        <v>26</v>
      </c>
      <c r="D35" s="33"/>
      <c r="E35" s="44">
        <f t="shared" si="0"/>
        <v>0.000774473</v>
      </c>
      <c r="F35" s="42" t="s">
        <v>326</v>
      </c>
    </row>
    <row r="36" spans="1:6" ht="15.75">
      <c r="A36" s="32" t="s">
        <v>27</v>
      </c>
      <c r="B36" s="41">
        <v>2</v>
      </c>
      <c r="C36" s="33" t="s">
        <v>36</v>
      </c>
      <c r="D36" s="33"/>
      <c r="E36" s="41">
        <v>2</v>
      </c>
      <c r="F36" s="33" t="s">
        <v>36</v>
      </c>
    </row>
    <row r="37" spans="1:6" ht="15.75">
      <c r="A37" s="32" t="s">
        <v>28</v>
      </c>
      <c r="B37" s="41">
        <v>100</v>
      </c>
      <c r="C37" s="33" t="s">
        <v>36</v>
      </c>
      <c r="D37" s="33"/>
      <c r="E37" s="41">
        <v>100</v>
      </c>
      <c r="F37" s="33" t="s">
        <v>36</v>
      </c>
    </row>
    <row r="38" spans="1:6" ht="15.75">
      <c r="A38" s="32" t="s">
        <v>29</v>
      </c>
      <c r="B38" s="41">
        <v>30</v>
      </c>
      <c r="C38" s="33" t="s">
        <v>36</v>
      </c>
      <c r="D38" s="33"/>
      <c r="E38" s="41">
        <v>30</v>
      </c>
      <c r="F38" s="33" t="s">
        <v>36</v>
      </c>
    </row>
    <row r="39" spans="1:6" ht="15.75">
      <c r="A39" s="32" t="s">
        <v>30</v>
      </c>
      <c r="B39" s="41">
        <v>70</v>
      </c>
      <c r="C39" s="33" t="s">
        <v>36</v>
      </c>
      <c r="D39" s="33"/>
      <c r="E39" s="41">
        <v>70</v>
      </c>
      <c r="F39" s="33" t="s">
        <v>36</v>
      </c>
    </row>
    <row r="40" spans="1:6" ht="15.75">
      <c r="A40" s="32" t="s">
        <v>31</v>
      </c>
      <c r="B40" s="41">
        <v>100</v>
      </c>
      <c r="C40" s="33" t="s">
        <v>36</v>
      </c>
      <c r="D40" s="33"/>
      <c r="E40" s="41">
        <v>100</v>
      </c>
      <c r="F40" s="33" t="s">
        <v>36</v>
      </c>
    </row>
    <row r="41" spans="1:6" ht="15.75">
      <c r="A41" s="32" t="s">
        <v>32</v>
      </c>
      <c r="B41" s="41">
        <v>500</v>
      </c>
      <c r="C41" s="33" t="s">
        <v>36</v>
      </c>
      <c r="D41" s="33"/>
      <c r="E41" s="41">
        <v>500</v>
      </c>
      <c r="F41" s="33" t="s">
        <v>36</v>
      </c>
    </row>
    <row r="42" spans="1:6" ht="15.75">
      <c r="A42" s="32" t="s">
        <v>33</v>
      </c>
      <c r="B42" s="41">
        <v>1200</v>
      </c>
      <c r="C42" s="33" t="s">
        <v>36</v>
      </c>
      <c r="D42" s="33"/>
      <c r="E42" s="41">
        <v>1200</v>
      </c>
      <c r="F42" s="33" t="s">
        <v>36</v>
      </c>
    </row>
    <row r="43" spans="1:6" ht="15.75">
      <c r="A43" s="32" t="s">
        <v>34</v>
      </c>
      <c r="B43" s="41">
        <v>1</v>
      </c>
      <c r="C43" s="33" t="s">
        <v>36</v>
      </c>
      <c r="D43" s="33"/>
      <c r="E43" s="41">
        <v>1</v>
      </c>
      <c r="F43" s="33" t="s">
        <v>36</v>
      </c>
    </row>
    <row r="44" spans="1:6" ht="15.75">
      <c r="A44" s="32" t="s">
        <v>35</v>
      </c>
      <c r="B44" s="41">
        <v>40</v>
      </c>
      <c r="C44" s="33" t="s">
        <v>36</v>
      </c>
      <c r="D44" s="33"/>
      <c r="E44" s="41">
        <v>40</v>
      </c>
      <c r="F44" s="33" t="s">
        <v>36</v>
      </c>
    </row>
    <row r="46" ht="15.75">
      <c r="A46" s="32" t="s">
        <v>327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23"/>
  <sheetViews>
    <sheetView workbookViewId="0" topLeftCell="A1">
      <selection activeCell="A1" sqref="A1:B1"/>
    </sheetView>
  </sheetViews>
  <sheetFormatPr defaultColWidth="9.33203125" defaultRowHeight="12.75"/>
  <cols>
    <col min="1" max="1" width="10.33203125" style="18" customWidth="1"/>
    <col min="2" max="2" width="14" style="18" customWidth="1"/>
    <col min="3" max="4" width="9.33203125" style="18" customWidth="1"/>
    <col min="5" max="5" width="9.66015625" style="18" customWidth="1"/>
    <col min="6" max="8" width="9.33203125" style="18" customWidth="1"/>
    <col min="9" max="9" width="9.83203125" style="18" bestFit="1" customWidth="1"/>
    <col min="10" max="16384" width="9.33203125" style="18" customWidth="1"/>
  </cols>
  <sheetData>
    <row r="1" spans="1:5" ht="15.75">
      <c r="A1" s="54" t="s">
        <v>114</v>
      </c>
      <c r="B1" s="57"/>
      <c r="C1"/>
      <c r="D1" s="3" t="str">
        <f>+'Staples Average II'!B1</f>
        <v>Pune Region</v>
      </c>
      <c r="E1"/>
    </row>
    <row r="2" spans="1:5" ht="15.75">
      <c r="A2"/>
      <c r="B2"/>
      <c r="C2"/>
      <c r="D2" s="1" t="s">
        <v>113</v>
      </c>
      <c r="E2"/>
    </row>
    <row r="3" spans="1:5" ht="15.75">
      <c r="A3"/>
      <c r="B3"/>
      <c r="C3"/>
      <c r="D3" s="1" t="s">
        <v>111</v>
      </c>
      <c r="E3"/>
    </row>
    <row r="6" ht="15.75">
      <c r="A6" s="3" t="s">
        <v>308</v>
      </c>
    </row>
    <row r="7" ht="15.75">
      <c r="A7" s="3"/>
    </row>
    <row r="8" spans="1:9" ht="15.75">
      <c r="A8" s="23" t="s">
        <v>151</v>
      </c>
      <c r="C8" s="23" t="s">
        <v>152</v>
      </c>
      <c r="F8" s="23" t="s">
        <v>304</v>
      </c>
      <c r="I8" s="23" t="s">
        <v>333</v>
      </c>
    </row>
    <row r="9" spans="1:9" ht="15.75">
      <c r="A9" s="18" t="s">
        <v>48</v>
      </c>
      <c r="C9" s="28">
        <v>4</v>
      </c>
      <c r="F9" s="29">
        <v>10.54</v>
      </c>
      <c r="I9" s="29">
        <f>1/(F9)*(10.78/0.9331)</f>
        <v>1.0960994518079235</v>
      </c>
    </row>
    <row r="10" spans="1:9" ht="15.75">
      <c r="A10" s="18" t="s">
        <v>49</v>
      </c>
      <c r="C10" s="28">
        <v>3</v>
      </c>
      <c r="F10" s="29">
        <v>16.26</v>
      </c>
      <c r="I10" s="29">
        <f aca="true" t="shared" si="0" ref="I10:I18">1/(F10)*(10.78/0.9331)</f>
        <v>0.7105097307537215</v>
      </c>
    </row>
    <row r="11" spans="1:9" ht="15.75">
      <c r="A11" s="18" t="s">
        <v>51</v>
      </c>
      <c r="C11" s="28">
        <v>4</v>
      </c>
      <c r="F11" s="29">
        <v>18.98</v>
      </c>
      <c r="I11" s="29">
        <f t="shared" si="0"/>
        <v>0.6086874721841683</v>
      </c>
    </row>
    <row r="12" spans="1:9" ht="15.75">
      <c r="A12" s="18" t="s">
        <v>52</v>
      </c>
      <c r="C12" s="28">
        <v>2</v>
      </c>
      <c r="F12" s="29">
        <v>33.1</v>
      </c>
      <c r="I12" s="29">
        <f t="shared" si="0"/>
        <v>0.3490298556512239</v>
      </c>
    </row>
    <row r="13" spans="1:9" ht="15.75">
      <c r="A13" s="28" t="s">
        <v>303</v>
      </c>
      <c r="C13" s="28"/>
      <c r="F13" s="29"/>
      <c r="I13" s="29"/>
    </row>
    <row r="14" spans="1:9" ht="15.75">
      <c r="A14" s="18" t="s">
        <v>54</v>
      </c>
      <c r="C14" s="28">
        <v>2</v>
      </c>
      <c r="F14" s="29">
        <v>43.66</v>
      </c>
      <c r="I14" s="29">
        <f t="shared" si="0"/>
        <v>0.26461035781162423</v>
      </c>
    </row>
    <row r="15" spans="1:9" ht="15.75">
      <c r="A15" s="18" t="s">
        <v>55</v>
      </c>
      <c r="C15" s="28">
        <v>4</v>
      </c>
      <c r="F15" s="29">
        <v>23.55</v>
      </c>
      <c r="I15" s="29">
        <f t="shared" si="0"/>
        <v>0.4905685019981109</v>
      </c>
    </row>
    <row r="16" spans="1:9" ht="15.75">
      <c r="A16" s="18" t="s">
        <v>56</v>
      </c>
      <c r="C16" s="28">
        <v>4</v>
      </c>
      <c r="F16" s="29">
        <v>43.14</v>
      </c>
      <c r="I16" s="29">
        <f t="shared" si="0"/>
        <v>0.2677999124259507</v>
      </c>
    </row>
    <row r="17" spans="1:9" ht="15.75">
      <c r="A17" s="18" t="s">
        <v>57</v>
      </c>
      <c r="C17" s="28">
        <v>4</v>
      </c>
      <c r="F17" s="29">
        <v>66.42</v>
      </c>
      <c r="I17" s="29">
        <f t="shared" si="0"/>
        <v>0.17393688982317845</v>
      </c>
    </row>
    <row r="18" spans="1:12" ht="15.75">
      <c r="A18" s="18" t="s">
        <v>58</v>
      </c>
      <c r="C18" s="28">
        <v>4</v>
      </c>
      <c r="F18" s="29">
        <v>58.37</v>
      </c>
      <c r="I18" s="29">
        <f t="shared" si="0"/>
        <v>0.19792510231378302</v>
      </c>
      <c r="L18" s="46"/>
    </row>
    <row r="19" ht="15.75">
      <c r="C19" s="28"/>
    </row>
    <row r="20" spans="2:9" ht="15.75">
      <c r="B20" s="18" t="s">
        <v>305</v>
      </c>
      <c r="C20" s="28">
        <v>31</v>
      </c>
      <c r="E20" s="18" t="s">
        <v>306</v>
      </c>
      <c r="F20" s="29">
        <v>34.89</v>
      </c>
      <c r="H20" s="18" t="s">
        <v>306</v>
      </c>
      <c r="I20" s="29">
        <f>AVERAGE(I9:I18)</f>
        <v>0.4621296971966316</v>
      </c>
    </row>
    <row r="21" spans="5:6" ht="15.75">
      <c r="E21" s="18" t="s">
        <v>307</v>
      </c>
      <c r="F21" s="29">
        <v>18.3</v>
      </c>
    </row>
    <row r="23" ht="15.75">
      <c r="A23" s="32" t="s">
        <v>327</v>
      </c>
    </row>
  </sheetData>
  <printOptions/>
  <pageMargins left="0.75" right="0.75" top="1" bottom="1" header="0.5" footer="0.5"/>
  <pageSetup horizontalDpi="360" verticalDpi="360" orientation="portrait" paperSize="9"/>
</worksheet>
</file>

<file path=xl/worksheets/sheet7.xml><?xml version="1.0" encoding="utf-8"?>
<worksheet xmlns="http://schemas.openxmlformats.org/spreadsheetml/2006/main" xmlns:r="http://schemas.openxmlformats.org/officeDocument/2006/relationships">
  <dimension ref="A1:N26"/>
  <sheetViews>
    <sheetView workbookViewId="0" topLeftCell="A1">
      <selection activeCell="C2" sqref="C2:C3"/>
    </sheetView>
  </sheetViews>
  <sheetFormatPr defaultColWidth="9.33203125" defaultRowHeight="12.75"/>
  <cols>
    <col min="1" max="1" width="10" style="18" customWidth="1"/>
    <col min="2" max="2" width="13.5" style="18" customWidth="1"/>
    <col min="3" max="5" width="9.33203125" style="18" customWidth="1"/>
    <col min="6" max="6" width="9.83203125" style="18" customWidth="1"/>
    <col min="7" max="9" width="9.33203125" style="18" customWidth="1"/>
    <col min="10" max="10" width="9.83203125" style="18" bestFit="1" customWidth="1"/>
    <col min="11" max="16384" width="9.33203125" style="18" customWidth="1"/>
  </cols>
  <sheetData>
    <row r="1" spans="1:5" ht="15.75">
      <c r="A1" s="54" t="s">
        <v>114</v>
      </c>
      <c r="B1" s="57"/>
      <c r="C1" s="3" t="str">
        <f>+'jowar '18-'28'!D1</f>
        <v>Pune Region</v>
      </c>
      <c r="E1"/>
    </row>
    <row r="2" spans="1:5" ht="15.75">
      <c r="A2"/>
      <c r="B2"/>
      <c r="C2" s="1" t="s">
        <v>113</v>
      </c>
      <c r="E2"/>
    </row>
    <row r="3" spans="1:5" ht="15.75">
      <c r="A3"/>
      <c r="B3"/>
      <c r="C3" s="1" t="s">
        <v>111</v>
      </c>
      <c r="E3"/>
    </row>
    <row r="6" ht="15.75">
      <c r="A6" s="3" t="s">
        <v>313</v>
      </c>
    </row>
    <row r="7" ht="15.75">
      <c r="A7" s="3"/>
    </row>
    <row r="8" spans="1:11" ht="15.75">
      <c r="A8" s="3"/>
      <c r="F8" s="43" t="s">
        <v>334</v>
      </c>
      <c r="K8" s="43" t="s">
        <v>335</v>
      </c>
    </row>
    <row r="9" ht="15.75">
      <c r="A9" s="3"/>
    </row>
    <row r="10" spans="1:12" ht="15.75">
      <c r="A10" s="23" t="s">
        <v>151</v>
      </c>
      <c r="C10" s="23" t="s">
        <v>311</v>
      </c>
      <c r="E10" s="23" t="s">
        <v>309</v>
      </c>
      <c r="F10" s="19"/>
      <c r="G10" s="23" t="s">
        <v>310</v>
      </c>
      <c r="J10" s="23" t="s">
        <v>309</v>
      </c>
      <c r="K10" s="19"/>
      <c r="L10" s="23" t="s">
        <v>310</v>
      </c>
    </row>
    <row r="11" spans="1:12" ht="15.75">
      <c r="A11" s="18" t="s">
        <v>48</v>
      </c>
      <c r="C11" s="28">
        <v>2</v>
      </c>
      <c r="E11" s="28">
        <v>14.62</v>
      </c>
      <c r="G11" s="29">
        <v>12.24</v>
      </c>
      <c r="J11" s="47">
        <f>1/(E11)*(10.78/0.9331)</f>
        <v>0.7902112326987355</v>
      </c>
      <c r="K11" s="28"/>
      <c r="L11" s="47">
        <f>1/(G11)*(10.78/0.9331)</f>
        <v>0.9438634168346007</v>
      </c>
    </row>
    <row r="12" spans="1:12" ht="15.75">
      <c r="A12" s="18" t="s">
        <v>49</v>
      </c>
      <c r="C12" s="28">
        <v>1</v>
      </c>
      <c r="E12" s="28">
        <v>13.65</v>
      </c>
      <c r="G12" s="29">
        <v>14.03</v>
      </c>
      <c r="J12" s="47">
        <f aca="true" t="shared" si="0" ref="J12:J20">1/(E12)*(10.78/0.9331)</f>
        <v>0.8463654375132245</v>
      </c>
      <c r="K12" s="28"/>
      <c r="L12" s="47">
        <f>1/(G12)*(10.78/0.9331)</f>
        <v>0.8234417834679625</v>
      </c>
    </row>
    <row r="13" spans="1:12" ht="15.75">
      <c r="A13" s="18" t="s">
        <v>51</v>
      </c>
      <c r="C13" s="28">
        <v>2</v>
      </c>
      <c r="E13" s="28">
        <v>18.11</v>
      </c>
      <c r="G13" s="29">
        <v>18.15</v>
      </c>
      <c r="J13" s="47">
        <f t="shared" si="0"/>
        <v>0.6379286704613757</v>
      </c>
      <c r="K13" s="28"/>
      <c r="L13" s="47">
        <f>1/(G13)*(10.78/0.9331)</f>
        <v>0.6365227670554002</v>
      </c>
    </row>
    <row r="14" spans="1:14" ht="15.75">
      <c r="A14" s="18" t="s">
        <v>52</v>
      </c>
      <c r="C14" s="28">
        <v>2</v>
      </c>
      <c r="E14" s="28">
        <v>31.36</v>
      </c>
      <c r="G14" s="29">
        <v>33.1</v>
      </c>
      <c r="J14" s="47">
        <f t="shared" si="0"/>
        <v>0.36839567034615794</v>
      </c>
      <c r="K14" s="28"/>
      <c r="L14" s="47">
        <f>1/(G14)*(10.78/0.9331)</f>
        <v>0.3490298556512239</v>
      </c>
      <c r="N14" s="46"/>
    </row>
    <row r="15" spans="1:12" ht="15.75">
      <c r="A15" s="28" t="s">
        <v>303</v>
      </c>
      <c r="C15" s="28"/>
      <c r="E15" s="28"/>
      <c r="G15" s="29"/>
      <c r="J15" s="47"/>
      <c r="K15" s="28"/>
      <c r="L15" s="47"/>
    </row>
    <row r="16" spans="1:12" ht="15.75">
      <c r="A16" s="18" t="s">
        <v>54</v>
      </c>
      <c r="C16" s="28">
        <v>1</v>
      </c>
      <c r="E16" s="28">
        <v>23.28</v>
      </c>
      <c r="G16" s="29">
        <v>38.72</v>
      </c>
      <c r="J16" s="47">
        <f t="shared" si="0"/>
        <v>0.4962580851398416</v>
      </c>
      <c r="K16" s="28"/>
      <c r="L16" s="47">
        <f>1/(G16)*(10.78/0.9331)</f>
        <v>0.2983700470572188</v>
      </c>
    </row>
    <row r="17" spans="1:12" ht="15.75">
      <c r="A17" s="18" t="s">
        <v>55</v>
      </c>
      <c r="C17" s="28">
        <v>2</v>
      </c>
      <c r="E17" s="28">
        <v>11.15</v>
      </c>
      <c r="G17" s="29">
        <v>25.03</v>
      </c>
      <c r="J17" s="47">
        <f t="shared" si="0"/>
        <v>1.0361334728300908</v>
      </c>
      <c r="K17" s="28"/>
      <c r="L17" s="47">
        <f>1/(G17)*(10.78/0.9331)</f>
        <v>0.4615616548963449</v>
      </c>
    </row>
    <row r="18" spans="1:12" ht="15.75">
      <c r="A18" s="18" t="s">
        <v>56</v>
      </c>
      <c r="C18" s="28">
        <v>2</v>
      </c>
      <c r="E18" s="28">
        <v>27.76</v>
      </c>
      <c r="G18" s="29">
        <v>41.76</v>
      </c>
      <c r="J18" s="47">
        <f t="shared" si="0"/>
        <v>0.41617032500199974</v>
      </c>
      <c r="K18" s="28"/>
      <c r="L18" s="47">
        <f>1/(G18)*(10.78/0.9331)</f>
        <v>0.27664962217565886</v>
      </c>
    </row>
    <row r="19" spans="1:12" ht="15.75">
      <c r="A19" s="18" t="s">
        <v>57</v>
      </c>
      <c r="C19" s="28">
        <v>2</v>
      </c>
      <c r="E19" s="28">
        <v>37.02</v>
      </c>
      <c r="G19" s="29">
        <v>65.5</v>
      </c>
      <c r="J19" s="47">
        <f t="shared" si="0"/>
        <v>0.31207153490155354</v>
      </c>
      <c r="K19" s="28"/>
      <c r="L19" s="47">
        <f>1/(G19)*(10.78/0.9331)</f>
        <v>0.17637997285580936</v>
      </c>
    </row>
    <row r="20" spans="1:12" ht="15.75">
      <c r="A20" s="18" t="s">
        <v>58</v>
      </c>
      <c r="C20" s="28">
        <v>2</v>
      </c>
      <c r="E20" s="28">
        <v>26.42</v>
      </c>
      <c r="G20" s="29">
        <v>55.33</v>
      </c>
      <c r="J20" s="47">
        <f t="shared" si="0"/>
        <v>0.4372781310391942</v>
      </c>
      <c r="K20" s="28"/>
      <c r="L20" s="47">
        <f>1/(G20)*(10.78/0.9331)</f>
        <v>0.20879971483924656</v>
      </c>
    </row>
    <row r="21" ht="15.75">
      <c r="C21" s="28"/>
    </row>
    <row r="22" spans="2:12" ht="15.75">
      <c r="B22" s="18" t="s">
        <v>305</v>
      </c>
      <c r="C22" s="28">
        <v>16</v>
      </c>
      <c r="F22" s="18" t="s">
        <v>306</v>
      </c>
      <c r="G22" s="28">
        <v>33.76</v>
      </c>
      <c r="K22" s="18" t="s">
        <v>306</v>
      </c>
      <c r="L22" s="47">
        <f>AVERAGE(L11:L20)</f>
        <v>0.46384653720371843</v>
      </c>
    </row>
    <row r="23" spans="6:7" ht="15.75">
      <c r="F23" s="18" t="s">
        <v>307</v>
      </c>
      <c r="G23" s="28">
        <v>17.43</v>
      </c>
    </row>
    <row r="25" ht="15.75">
      <c r="A25" s="32" t="s">
        <v>327</v>
      </c>
    </row>
    <row r="26" ht="15.75">
      <c r="A26" s="18" t="s">
        <v>312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40"/>
  <sheetViews>
    <sheetView workbookViewId="0" topLeftCell="A1">
      <selection activeCell="B1" sqref="B1"/>
    </sheetView>
  </sheetViews>
  <sheetFormatPr defaultColWidth="9.33203125" defaultRowHeight="12.75"/>
  <cols>
    <col min="1" max="1" width="28.16015625" style="18" customWidth="1"/>
    <col min="2" max="2" width="9.33203125" style="18" customWidth="1"/>
    <col min="3" max="3" width="11.66015625" style="18" customWidth="1"/>
    <col min="4" max="4" width="10.66015625" style="18" customWidth="1"/>
    <col min="5" max="5" width="9.33203125" style="18" customWidth="1"/>
    <col min="6" max="6" width="15" style="18" customWidth="1"/>
    <col min="7" max="7" width="12" style="18" customWidth="1"/>
    <col min="8" max="8" width="9.66015625" style="18" customWidth="1"/>
    <col min="9" max="11" width="9.33203125" style="18" customWidth="1"/>
    <col min="12" max="12" width="28.33203125" style="18" customWidth="1"/>
    <col min="13" max="13" width="9.33203125" style="18" customWidth="1"/>
    <col min="14" max="14" width="12.16015625" style="18" customWidth="1"/>
    <col min="15" max="15" width="11.33203125" style="18" customWidth="1"/>
    <col min="16" max="16" width="9.33203125" style="18" customWidth="1"/>
    <col min="17" max="17" width="15.16015625" style="18" customWidth="1"/>
    <col min="18" max="18" width="12.33203125" style="18" customWidth="1"/>
    <col min="19" max="19" width="10.16015625" style="18" customWidth="1"/>
    <col min="20" max="16384" width="9.33203125" style="18" customWidth="1"/>
  </cols>
  <sheetData>
    <row r="1" spans="1:5" ht="15.75">
      <c r="A1" s="56" t="s">
        <v>114</v>
      </c>
      <c r="B1" s="3" t="str">
        <f>+'jowar, 2 places'!C1</f>
        <v>Pune Region</v>
      </c>
      <c r="C1" s="1"/>
      <c r="D1" s="1"/>
      <c r="E1" s="1"/>
    </row>
    <row r="2" spans="1:5" ht="15.75">
      <c r="A2" s="1"/>
      <c r="B2" s="1" t="str">
        <f>+'jowar, 2 places'!C2</f>
        <v>Source = V.D. Divekar, Prices and Wages in Pune Region in a Period of Transition, 1805-1830 AD. </v>
      </c>
      <c r="C2" s="1"/>
      <c r="D2" s="1"/>
      <c r="E2" s="1"/>
    </row>
    <row r="3" spans="1:5" ht="15.75">
      <c r="A3" s="1"/>
      <c r="B3" s="1" t="str">
        <f>+'jowar, 2 places'!C3</f>
        <v>Pune: Gokhale Institute of Politics and Economics, 1989.</v>
      </c>
      <c r="C3" s="1"/>
      <c r="D3" s="1"/>
      <c r="E3" s="1"/>
    </row>
    <row r="6" ht="15.75">
      <c r="A6" s="3" t="s">
        <v>336</v>
      </c>
    </row>
    <row r="7" ht="15.75">
      <c r="A7" s="3"/>
    </row>
    <row r="8" ht="15.75">
      <c r="A8" s="3"/>
    </row>
    <row r="9" spans="1:16" ht="15.75">
      <c r="A9" s="3"/>
      <c r="E9" s="39" t="s">
        <v>328</v>
      </c>
      <c r="P9" s="43" t="s">
        <v>329</v>
      </c>
    </row>
    <row r="10" ht="15.75">
      <c r="A10" s="3"/>
    </row>
    <row r="11" spans="1:20" ht="15.75">
      <c r="A11" s="18" t="s">
        <v>255</v>
      </c>
      <c r="B11" s="28">
        <v>0</v>
      </c>
      <c r="C11" s="28">
        <v>3</v>
      </c>
      <c r="D11" s="28">
        <v>6</v>
      </c>
      <c r="E11" s="28">
        <v>9</v>
      </c>
      <c r="F11" s="28">
        <v>12</v>
      </c>
      <c r="G11" s="28">
        <v>15</v>
      </c>
      <c r="H11" s="28">
        <v>18</v>
      </c>
      <c r="I11" s="28">
        <v>21</v>
      </c>
      <c r="J11" s="28"/>
      <c r="L11" s="18" t="s">
        <v>255</v>
      </c>
      <c r="M11" s="28">
        <v>0</v>
      </c>
      <c r="N11" s="28">
        <v>3</v>
      </c>
      <c r="O11" s="28">
        <v>6</v>
      </c>
      <c r="P11" s="28">
        <v>9</v>
      </c>
      <c r="Q11" s="28">
        <v>12</v>
      </c>
      <c r="R11" s="28">
        <v>15</v>
      </c>
      <c r="S11" s="28">
        <v>18</v>
      </c>
      <c r="T11" s="28">
        <v>21</v>
      </c>
    </row>
    <row r="12" spans="1:20" ht="15.75">
      <c r="A12" s="23" t="s">
        <v>37</v>
      </c>
      <c r="B12" s="23" t="s">
        <v>254</v>
      </c>
      <c r="C12" s="30" t="s">
        <v>256</v>
      </c>
      <c r="D12" s="23" t="s">
        <v>257</v>
      </c>
      <c r="E12" s="23" t="s">
        <v>258</v>
      </c>
      <c r="F12" s="23" t="s">
        <v>259</v>
      </c>
      <c r="G12" s="23" t="s">
        <v>260</v>
      </c>
      <c r="H12" s="23" t="s">
        <v>261</v>
      </c>
      <c r="I12" s="23" t="s">
        <v>262</v>
      </c>
      <c r="J12" s="23"/>
      <c r="L12" s="23" t="s">
        <v>37</v>
      </c>
      <c r="M12" s="23" t="s">
        <v>254</v>
      </c>
      <c r="N12" s="30" t="s">
        <v>256</v>
      </c>
      <c r="O12" s="23" t="s">
        <v>257</v>
      </c>
      <c r="P12" s="23" t="s">
        <v>258</v>
      </c>
      <c r="Q12" s="23" t="s">
        <v>259</v>
      </c>
      <c r="R12" s="23" t="s">
        <v>260</v>
      </c>
      <c r="S12" s="23" t="s">
        <v>261</v>
      </c>
      <c r="T12" s="23" t="s">
        <v>262</v>
      </c>
    </row>
    <row r="13" spans="1:20" ht="15.75">
      <c r="A13" s="28" t="s">
        <v>250</v>
      </c>
      <c r="B13" s="29">
        <v>11.21</v>
      </c>
      <c r="L13" s="28" t="s">
        <v>250</v>
      </c>
      <c r="M13" s="47">
        <f>1/(B13)*(10.78/0.9331)</f>
        <v>1.030587709371589</v>
      </c>
      <c r="N13" s="28"/>
      <c r="O13" s="28"/>
      <c r="P13" s="28"/>
      <c r="Q13" s="28"/>
      <c r="R13" s="28"/>
      <c r="S13" s="28"/>
      <c r="T13" s="28"/>
    </row>
    <row r="14" spans="1:20" ht="15.75">
      <c r="A14" s="28" t="s">
        <v>251</v>
      </c>
      <c r="B14" s="29">
        <v>14.49</v>
      </c>
      <c r="L14" s="28" t="s">
        <v>251</v>
      </c>
      <c r="M14" s="47">
        <f aca="true" t="shared" si="0" ref="M14:M38">1/(B14)*(10.78/0.9331)</f>
        <v>0.7973007744689795</v>
      </c>
      <c r="N14" s="28"/>
      <c r="O14" s="28"/>
      <c r="P14" s="28"/>
      <c r="Q14" s="28"/>
      <c r="R14" s="28"/>
      <c r="S14" s="28"/>
      <c r="T14" s="28"/>
    </row>
    <row r="15" spans="1:20" ht="15.75">
      <c r="A15" s="28" t="s">
        <v>38</v>
      </c>
      <c r="B15" s="29">
        <v>21.65</v>
      </c>
      <c r="L15" s="28" t="s">
        <v>38</v>
      </c>
      <c r="M15" s="47">
        <f t="shared" si="0"/>
        <v>0.5336207030972523</v>
      </c>
      <c r="N15" s="28"/>
      <c r="O15" s="28"/>
      <c r="P15" s="28"/>
      <c r="Q15" s="28"/>
      <c r="R15" s="28"/>
      <c r="S15" s="28"/>
      <c r="T15" s="28"/>
    </row>
    <row r="16" spans="1:20" ht="15.75">
      <c r="A16" s="28" t="s">
        <v>39</v>
      </c>
      <c r="B16" s="29">
        <v>21.09</v>
      </c>
      <c r="C16" s="29">
        <v>21</v>
      </c>
      <c r="D16" s="29">
        <v>20.24</v>
      </c>
      <c r="H16" s="29">
        <v>20.85</v>
      </c>
      <c r="I16" s="29">
        <v>17.81</v>
      </c>
      <c r="J16" s="29"/>
      <c r="L16" s="28" t="s">
        <v>39</v>
      </c>
      <c r="M16" s="47">
        <f t="shared" si="0"/>
        <v>0.5477898635398536</v>
      </c>
      <c r="N16" s="47">
        <f aca="true" t="shared" si="1" ref="N16:N35">1/(C16)*(10.78/0.9331)</f>
        <v>0.5501375343835958</v>
      </c>
      <c r="O16" s="47">
        <f aca="true" t="shared" si="2" ref="O16:O35">1/(D16)*(10.78/0.9331)</f>
        <v>0.5707948726312013</v>
      </c>
      <c r="P16" s="47"/>
      <c r="Q16" s="47"/>
      <c r="R16" s="47"/>
      <c r="S16" s="47">
        <f aca="true" t="shared" si="3" ref="S16:S35">1/(H16)*(10.78/0.9331)</f>
        <v>0.554095358371967</v>
      </c>
      <c r="T16" s="47">
        <f aca="true" t="shared" si="4" ref="T16:T35">1/(I16)*(10.78/0.9331)</f>
        <v>0.6486742404298436</v>
      </c>
    </row>
    <row r="17" spans="1:20" ht="15.75">
      <c r="A17" s="28" t="s">
        <v>40</v>
      </c>
      <c r="B17" s="29">
        <v>17.16</v>
      </c>
      <c r="C17" s="29">
        <v>16.68</v>
      </c>
      <c r="D17" s="29">
        <v>16.1</v>
      </c>
      <c r="G17" s="29">
        <v>15.86</v>
      </c>
      <c r="H17" s="29">
        <v>16.8</v>
      </c>
      <c r="I17" s="29">
        <v>15</v>
      </c>
      <c r="J17" s="29"/>
      <c r="L17" s="28" t="s">
        <v>40</v>
      </c>
      <c r="M17" s="47">
        <f t="shared" si="0"/>
        <v>0.6732452343855194</v>
      </c>
      <c r="N17" s="47">
        <f t="shared" si="1"/>
        <v>0.6926191979649589</v>
      </c>
      <c r="O17" s="47">
        <f t="shared" si="2"/>
        <v>0.7175706970220814</v>
      </c>
      <c r="P17" s="47"/>
      <c r="Q17" s="47"/>
      <c r="R17" s="47">
        <f aca="true" t="shared" si="5" ref="R17:R35">1/(G17)*(10.78/0.9331)</f>
        <v>0.7284292699908899</v>
      </c>
      <c r="S17" s="47">
        <f t="shared" si="3"/>
        <v>0.6876719179794948</v>
      </c>
      <c r="T17" s="47">
        <f t="shared" si="4"/>
        <v>0.7701925481370342</v>
      </c>
    </row>
    <row r="18" spans="1:20" ht="15.75">
      <c r="A18" s="28" t="s">
        <v>41</v>
      </c>
      <c r="B18" s="29">
        <v>16.05</v>
      </c>
      <c r="C18" s="29">
        <v>15.78</v>
      </c>
      <c r="D18" s="29">
        <v>15.53</v>
      </c>
      <c r="G18" s="29"/>
      <c r="H18" s="29">
        <v>17.14</v>
      </c>
      <c r="I18" s="29">
        <v>14.06</v>
      </c>
      <c r="J18" s="29"/>
      <c r="L18" s="28" t="s">
        <v>41</v>
      </c>
      <c r="M18" s="47">
        <f t="shared" si="0"/>
        <v>0.7198061197542376</v>
      </c>
      <c r="N18" s="47">
        <f t="shared" si="1"/>
        <v>0.7321221940466105</v>
      </c>
      <c r="O18" s="47">
        <f t="shared" si="2"/>
        <v>0.7439078056700267</v>
      </c>
      <c r="P18" s="47"/>
      <c r="Q18" s="47"/>
      <c r="R18" s="47"/>
      <c r="S18" s="47">
        <f t="shared" si="3"/>
        <v>0.6740308180895865</v>
      </c>
      <c r="T18" s="47">
        <f t="shared" si="4"/>
        <v>0.8216847953097803</v>
      </c>
    </row>
    <row r="19" spans="1:20" ht="15.75">
      <c r="A19" s="28" t="s">
        <v>42</v>
      </c>
      <c r="B19" s="29">
        <v>12.77</v>
      </c>
      <c r="C19" s="29">
        <v>13.09</v>
      </c>
      <c r="D19" s="29">
        <v>13.01</v>
      </c>
      <c r="F19" s="28">
        <v>15.68</v>
      </c>
      <c r="G19" s="29">
        <v>12.14</v>
      </c>
      <c r="H19" s="29">
        <v>13.8</v>
      </c>
      <c r="I19" s="29">
        <v>12.42</v>
      </c>
      <c r="J19" s="29"/>
      <c r="L19" s="28" t="s">
        <v>42</v>
      </c>
      <c r="M19" s="47">
        <f t="shared" si="0"/>
        <v>0.9046897589706745</v>
      </c>
      <c r="N19" s="47">
        <f t="shared" si="1"/>
        <v>0.8825735845726136</v>
      </c>
      <c r="O19" s="47">
        <f t="shared" si="2"/>
        <v>0.8880006319796704</v>
      </c>
      <c r="P19" s="47"/>
      <c r="Q19" s="47">
        <f>1/(F19)*(10.78/0.9331)</f>
        <v>0.7367913406923159</v>
      </c>
      <c r="R19" s="47">
        <f t="shared" si="5"/>
        <v>0.9516382390490538</v>
      </c>
      <c r="S19" s="47">
        <f t="shared" si="3"/>
        <v>0.8371658131924286</v>
      </c>
      <c r="T19" s="47">
        <f t="shared" si="4"/>
        <v>0.930184236880476</v>
      </c>
    </row>
    <row r="20" spans="1:20" ht="15.75">
      <c r="A20" s="28" t="s">
        <v>43</v>
      </c>
      <c r="B20" s="29">
        <v>14.7</v>
      </c>
      <c r="C20" s="29">
        <v>13.54</v>
      </c>
      <c r="D20" s="29">
        <v>13.74</v>
      </c>
      <c r="F20" s="28">
        <v>16.89</v>
      </c>
      <c r="G20" s="29"/>
      <c r="H20" s="29">
        <v>15.61</v>
      </c>
      <c r="I20" s="29">
        <v>13.13</v>
      </c>
      <c r="J20" s="29"/>
      <c r="L20" s="28" t="s">
        <v>43</v>
      </c>
      <c r="M20" s="47">
        <f t="shared" si="0"/>
        <v>0.785910763405137</v>
      </c>
      <c r="N20" s="47">
        <f t="shared" si="1"/>
        <v>0.8532413753364485</v>
      </c>
      <c r="O20" s="47">
        <f t="shared" si="2"/>
        <v>0.8408215591015656</v>
      </c>
      <c r="P20" s="47"/>
      <c r="Q20" s="47">
        <f>1/(F20)*(10.78/0.9331)</f>
        <v>0.6840075915959452</v>
      </c>
      <c r="R20" s="47"/>
      <c r="S20" s="47">
        <f t="shared" si="3"/>
        <v>0.7400953377357792</v>
      </c>
      <c r="T20" s="47">
        <f t="shared" si="4"/>
        <v>0.8798848607810749</v>
      </c>
    </row>
    <row r="21" spans="1:20" ht="15.75">
      <c r="A21" s="28" t="s">
        <v>44</v>
      </c>
      <c r="B21" s="29">
        <v>18.58</v>
      </c>
      <c r="C21" s="29">
        <v>17.73</v>
      </c>
      <c r="D21" s="29">
        <v>17.92</v>
      </c>
      <c r="F21" s="28"/>
      <c r="G21" s="29"/>
      <c r="H21" s="29">
        <v>19.17</v>
      </c>
      <c r="I21" s="29">
        <v>15.94</v>
      </c>
      <c r="J21" s="29"/>
      <c r="L21" s="28" t="s">
        <v>44</v>
      </c>
      <c r="M21" s="47">
        <f t="shared" si="0"/>
        <v>0.6217916158264539</v>
      </c>
      <c r="N21" s="47">
        <f t="shared" si="1"/>
        <v>0.6516011405558665</v>
      </c>
      <c r="O21" s="47">
        <f t="shared" si="2"/>
        <v>0.6446924231057763</v>
      </c>
      <c r="P21" s="47"/>
      <c r="Q21" s="47"/>
      <c r="R21" s="47"/>
      <c r="S21" s="47">
        <f t="shared" si="3"/>
        <v>0.602654576007069</v>
      </c>
      <c r="T21" s="47">
        <f t="shared" si="4"/>
        <v>0.7247734141816508</v>
      </c>
    </row>
    <row r="22" spans="1:20" ht="15.75">
      <c r="A22" s="28" t="s">
        <v>45</v>
      </c>
      <c r="B22" s="29">
        <v>19.77</v>
      </c>
      <c r="C22" s="29">
        <v>17.6</v>
      </c>
      <c r="D22" s="29">
        <v>18.46</v>
      </c>
      <c r="F22" s="28"/>
      <c r="G22" s="29">
        <v>17.59</v>
      </c>
      <c r="H22" s="29">
        <v>21.77</v>
      </c>
      <c r="I22" s="29">
        <v>18.28</v>
      </c>
      <c r="J22" s="29"/>
      <c r="L22" s="28" t="s">
        <v>45</v>
      </c>
      <c r="M22" s="47">
        <f t="shared" si="0"/>
        <v>0.5843646040493431</v>
      </c>
      <c r="N22" s="47">
        <f t="shared" si="1"/>
        <v>0.6564141035258814</v>
      </c>
      <c r="O22" s="47">
        <f t="shared" si="2"/>
        <v>0.6258335981611871</v>
      </c>
      <c r="P22" s="47"/>
      <c r="Q22" s="47"/>
      <c r="R22" s="47">
        <f t="shared" si="5"/>
        <v>0.6567872781157199</v>
      </c>
      <c r="S22" s="47">
        <f t="shared" si="3"/>
        <v>0.5306792936176167</v>
      </c>
      <c r="T22" s="47">
        <f t="shared" si="4"/>
        <v>0.6319960734166036</v>
      </c>
    </row>
    <row r="23" spans="1:20" ht="15.75">
      <c r="A23" s="28" t="s">
        <v>50</v>
      </c>
      <c r="B23" s="29">
        <v>23.17</v>
      </c>
      <c r="C23" s="29">
        <v>21.44</v>
      </c>
      <c r="D23" s="29">
        <v>22.33</v>
      </c>
      <c r="F23" s="28">
        <v>23.48</v>
      </c>
      <c r="G23" s="29">
        <v>20.47</v>
      </c>
      <c r="H23" s="29">
        <v>23.57</v>
      </c>
      <c r="I23" s="29">
        <v>19.04</v>
      </c>
      <c r="J23" s="29"/>
      <c r="L23" s="28" t="s">
        <v>50</v>
      </c>
      <c r="M23" s="47">
        <f t="shared" si="0"/>
        <v>0.49861407950174846</v>
      </c>
      <c r="N23" s="47">
        <f t="shared" si="1"/>
        <v>0.5388473984167683</v>
      </c>
      <c r="O23" s="47">
        <f t="shared" si="2"/>
        <v>0.5173707219908426</v>
      </c>
      <c r="P23" s="47"/>
      <c r="Q23" s="47">
        <f>1/(F23)*(10.78/0.9331)</f>
        <v>0.49203101456795195</v>
      </c>
      <c r="R23" s="47">
        <f t="shared" si="5"/>
        <v>0.5643814470960192</v>
      </c>
      <c r="S23" s="47">
        <f t="shared" si="3"/>
        <v>0.4901522368288295</v>
      </c>
      <c r="T23" s="47">
        <f t="shared" si="4"/>
        <v>0.606769339393672</v>
      </c>
    </row>
    <row r="24" spans="1:20" ht="15.75">
      <c r="A24" s="28" t="s">
        <v>46</v>
      </c>
      <c r="B24" s="29">
        <v>22.56</v>
      </c>
      <c r="C24" s="29">
        <v>20.64</v>
      </c>
      <c r="D24" s="29">
        <v>21.21</v>
      </c>
      <c r="F24" s="28"/>
      <c r="G24" s="29"/>
      <c r="H24" s="29"/>
      <c r="I24" s="29">
        <v>16.35</v>
      </c>
      <c r="J24" s="29"/>
      <c r="L24" s="28" t="s">
        <v>46</v>
      </c>
      <c r="M24" s="47">
        <f t="shared" si="0"/>
        <v>0.5120961091336663</v>
      </c>
      <c r="N24" s="47">
        <f t="shared" si="1"/>
        <v>0.5597329564949376</v>
      </c>
      <c r="O24" s="47">
        <f t="shared" si="2"/>
        <v>0.5446906281025702</v>
      </c>
      <c r="P24" s="47"/>
      <c r="Q24" s="47"/>
      <c r="R24" s="47"/>
      <c r="S24" s="47"/>
      <c r="T24" s="47">
        <f t="shared" si="4"/>
        <v>0.7065986680156277</v>
      </c>
    </row>
    <row r="25" spans="1:20" ht="15.75">
      <c r="A25" s="28" t="s">
        <v>47</v>
      </c>
      <c r="B25" s="29">
        <v>14.94</v>
      </c>
      <c r="C25" s="29">
        <v>14.76</v>
      </c>
      <c r="D25" s="29">
        <v>14.25</v>
      </c>
      <c r="F25" s="28"/>
      <c r="G25" s="29">
        <v>15.55</v>
      </c>
      <c r="H25" s="29">
        <v>15.88</v>
      </c>
      <c r="I25" s="29">
        <v>16.35</v>
      </c>
      <c r="J25" s="29"/>
      <c r="L25" s="28" t="s">
        <v>47</v>
      </c>
      <c r="M25" s="47">
        <f t="shared" si="0"/>
        <v>0.7732856909006367</v>
      </c>
      <c r="N25" s="47">
        <f t="shared" si="1"/>
        <v>0.7827160042043031</v>
      </c>
      <c r="O25" s="47">
        <f t="shared" si="2"/>
        <v>0.8107289980389834</v>
      </c>
      <c r="P25" s="47"/>
      <c r="Q25" s="47"/>
      <c r="R25" s="47">
        <f t="shared" si="5"/>
        <v>0.7429510110646632</v>
      </c>
      <c r="S25" s="47">
        <f t="shared" si="3"/>
        <v>0.7275118527742767</v>
      </c>
      <c r="T25" s="47">
        <f t="shared" si="4"/>
        <v>0.7065986680156277</v>
      </c>
    </row>
    <row r="26" spans="1:20" ht="15.75">
      <c r="A26" s="28" t="s">
        <v>48</v>
      </c>
      <c r="B26" s="29">
        <v>14.64</v>
      </c>
      <c r="C26" s="29">
        <v>14.28</v>
      </c>
      <c r="D26" s="29">
        <v>14.73</v>
      </c>
      <c r="F26" s="28"/>
      <c r="G26" s="29">
        <v>14.28</v>
      </c>
      <c r="H26" s="29">
        <v>14.5</v>
      </c>
      <c r="I26" s="29"/>
      <c r="J26" s="29"/>
      <c r="L26" s="28" t="s">
        <v>48</v>
      </c>
      <c r="M26" s="47">
        <f t="shared" si="0"/>
        <v>0.7891317091567972</v>
      </c>
      <c r="N26" s="47">
        <f t="shared" si="1"/>
        <v>0.8090257858582293</v>
      </c>
      <c r="O26" s="47">
        <f t="shared" si="2"/>
        <v>0.7843101304857782</v>
      </c>
      <c r="P26" s="47"/>
      <c r="Q26" s="47"/>
      <c r="R26" s="47">
        <f t="shared" si="5"/>
        <v>0.8090257858582293</v>
      </c>
      <c r="S26" s="47">
        <f t="shared" si="3"/>
        <v>0.7967509118658974</v>
      </c>
      <c r="T26" s="47"/>
    </row>
    <row r="27" spans="1:20" ht="15.75">
      <c r="A27" s="28" t="s">
        <v>49</v>
      </c>
      <c r="B27" s="29">
        <v>11.51</v>
      </c>
      <c r="C27" s="29">
        <v>11.13</v>
      </c>
      <c r="D27" s="29">
        <v>13.47</v>
      </c>
      <c r="F27" s="28"/>
      <c r="G27" s="29">
        <v>11.53</v>
      </c>
      <c r="H27" s="29">
        <v>13.42</v>
      </c>
      <c r="I27" s="29">
        <v>13.13</v>
      </c>
      <c r="J27" s="29"/>
      <c r="L27" s="28" t="s">
        <v>49</v>
      </c>
      <c r="M27" s="47">
        <f t="shared" si="0"/>
        <v>1.0037261704652922</v>
      </c>
      <c r="N27" s="47">
        <f t="shared" si="1"/>
        <v>1.037995347893577</v>
      </c>
      <c r="O27" s="47">
        <f t="shared" si="2"/>
        <v>0.8576754433597262</v>
      </c>
      <c r="P27" s="47"/>
      <c r="Q27" s="47"/>
      <c r="R27" s="47">
        <f t="shared" si="5"/>
        <v>1.0019851016526897</v>
      </c>
      <c r="S27" s="47">
        <f t="shared" si="3"/>
        <v>0.8608709554437789</v>
      </c>
      <c r="T27" s="47">
        <f t="shared" si="4"/>
        <v>0.8798848607810749</v>
      </c>
    </row>
    <row r="28" spans="1:20" ht="15.75">
      <c r="A28" s="28" t="s">
        <v>51</v>
      </c>
      <c r="B28" s="29">
        <v>15.02</v>
      </c>
      <c r="C28" s="29">
        <v>14.35</v>
      </c>
      <c r="D28" s="29">
        <v>15.65</v>
      </c>
      <c r="E28" s="29">
        <v>14.79</v>
      </c>
      <c r="F28" s="28">
        <v>15.44</v>
      </c>
      <c r="G28" s="29">
        <v>15.16</v>
      </c>
      <c r="H28" s="29">
        <v>14.75</v>
      </c>
      <c r="I28" s="29">
        <v>15</v>
      </c>
      <c r="J28" s="29"/>
      <c r="L28" s="28" t="s">
        <v>51</v>
      </c>
      <c r="M28" s="47">
        <f t="shared" si="0"/>
        <v>0.7691669921475043</v>
      </c>
      <c r="N28" s="47">
        <f t="shared" si="1"/>
        <v>0.8050793186101403</v>
      </c>
      <c r="O28" s="47">
        <f t="shared" si="2"/>
        <v>0.7382037202591382</v>
      </c>
      <c r="P28" s="47">
        <f>1/(E28)*(10.78/0.9331)</f>
        <v>0.7811283449665661</v>
      </c>
      <c r="Q28" s="47">
        <f>1/(F28)*(10.78/0.9331)</f>
        <v>0.748244055832611</v>
      </c>
      <c r="R28" s="47">
        <f t="shared" si="5"/>
        <v>0.7620638668902053</v>
      </c>
      <c r="S28" s="47">
        <f t="shared" si="3"/>
        <v>0.7832466591224077</v>
      </c>
      <c r="T28" s="47">
        <f t="shared" si="4"/>
        <v>0.7701925481370342</v>
      </c>
    </row>
    <row r="29" spans="1:20" ht="15.75">
      <c r="A29" s="28" t="s">
        <v>52</v>
      </c>
      <c r="B29" s="29">
        <v>24.78</v>
      </c>
      <c r="C29" s="29">
        <v>24.3</v>
      </c>
      <c r="D29" s="29">
        <v>23.97</v>
      </c>
      <c r="E29" s="29">
        <v>22.44</v>
      </c>
      <c r="F29" s="28"/>
      <c r="G29" s="29">
        <v>23.21</v>
      </c>
      <c r="H29" s="29">
        <v>24.25</v>
      </c>
      <c r="I29" s="29">
        <v>22.5</v>
      </c>
      <c r="J29" s="29"/>
      <c r="L29" s="28" t="s">
        <v>52</v>
      </c>
      <c r="M29" s="47">
        <f t="shared" si="0"/>
        <v>0.4662182494776236</v>
      </c>
      <c r="N29" s="47">
        <f t="shared" si="1"/>
        <v>0.4754274988500211</v>
      </c>
      <c r="O29" s="47">
        <f t="shared" si="2"/>
        <v>0.4819728085963919</v>
      </c>
      <c r="P29" s="47">
        <f>1/(E29)*(10.78/0.9331)</f>
        <v>0.5148345910006913</v>
      </c>
      <c r="Q29" s="47"/>
      <c r="R29" s="47">
        <f t="shared" si="5"/>
        <v>0.49775477044616595</v>
      </c>
      <c r="S29" s="47">
        <f t="shared" si="3"/>
        <v>0.4764077617342479</v>
      </c>
      <c r="T29" s="47">
        <f t="shared" si="4"/>
        <v>0.5134616987580228</v>
      </c>
    </row>
    <row r="30" spans="1:20" ht="15.75">
      <c r="A30" s="28" t="s">
        <v>53</v>
      </c>
      <c r="B30" s="29">
        <v>39.94</v>
      </c>
      <c r="C30" s="29">
        <v>36.08</v>
      </c>
      <c r="D30" s="29">
        <v>38.24</v>
      </c>
      <c r="E30" s="29">
        <v>35.91</v>
      </c>
      <c r="F30" s="28"/>
      <c r="G30" s="29">
        <v>35.68</v>
      </c>
      <c r="H30" s="29">
        <v>42</v>
      </c>
      <c r="I30" s="29">
        <v>33.75</v>
      </c>
      <c r="J30" s="29"/>
      <c r="L30" s="28" t="s">
        <v>53</v>
      </c>
      <c r="M30" s="47">
        <f t="shared" si="0"/>
        <v>0.2892560896859167</v>
      </c>
      <c r="N30" s="47">
        <f t="shared" si="1"/>
        <v>0.3202020017199422</v>
      </c>
      <c r="O30" s="47">
        <f t="shared" si="2"/>
        <v>0.30211527777341823</v>
      </c>
      <c r="P30" s="47">
        <f>1/(E30)*(10.78/0.9331)</f>
        <v>0.321717856364676</v>
      </c>
      <c r="Q30" s="47"/>
      <c r="R30" s="47">
        <f t="shared" si="5"/>
        <v>0.3237917102594034</v>
      </c>
      <c r="S30" s="47">
        <f t="shared" si="3"/>
        <v>0.2750687671917979</v>
      </c>
      <c r="T30" s="47">
        <f t="shared" si="4"/>
        <v>0.3423077991720152</v>
      </c>
    </row>
    <row r="31" spans="1:20" ht="15.75">
      <c r="A31" s="28" t="s">
        <v>54</v>
      </c>
      <c r="B31" s="29">
        <v>17.06</v>
      </c>
      <c r="C31" s="29">
        <v>16.38</v>
      </c>
      <c r="D31" s="29">
        <v>17.34</v>
      </c>
      <c r="E31" s="29">
        <v>17.96</v>
      </c>
      <c r="G31" s="29">
        <v>15.8</v>
      </c>
      <c r="H31" s="29"/>
      <c r="I31" s="29"/>
      <c r="J31" s="29"/>
      <c r="L31" s="28" t="s">
        <v>54</v>
      </c>
      <c r="M31" s="47">
        <f t="shared" si="0"/>
        <v>0.6771915722189633</v>
      </c>
      <c r="N31" s="47">
        <f t="shared" si="1"/>
        <v>0.7053045312610203</v>
      </c>
      <c r="O31" s="47">
        <f t="shared" si="2"/>
        <v>0.6662565295303065</v>
      </c>
      <c r="P31" s="47">
        <f>1/(E31)*(10.78/0.9331)</f>
        <v>0.6432565825197947</v>
      </c>
      <c r="Q31" s="47"/>
      <c r="R31" s="47">
        <f t="shared" si="5"/>
        <v>0.731195457092121</v>
      </c>
      <c r="S31" s="47"/>
      <c r="T31" s="47"/>
    </row>
    <row r="32" spans="1:20" ht="15.75">
      <c r="A32" s="28" t="s">
        <v>55</v>
      </c>
      <c r="B32" s="29">
        <v>9.68</v>
      </c>
      <c r="C32" s="29">
        <v>9.72</v>
      </c>
      <c r="D32" s="29">
        <v>10.59</v>
      </c>
      <c r="E32" s="29">
        <v>10.8</v>
      </c>
      <c r="G32" s="29">
        <v>10.41</v>
      </c>
      <c r="H32" s="29">
        <v>12.75</v>
      </c>
      <c r="I32" s="29">
        <v>10.31</v>
      </c>
      <c r="J32" s="29"/>
      <c r="L32" s="28" t="s">
        <v>55</v>
      </c>
      <c r="M32" s="47">
        <f t="shared" si="0"/>
        <v>1.1934801882288752</v>
      </c>
      <c r="N32" s="47">
        <f t="shared" si="1"/>
        <v>1.1885687471250526</v>
      </c>
      <c r="O32" s="47">
        <f t="shared" si="2"/>
        <v>1.0909242891459408</v>
      </c>
      <c r="P32" s="47">
        <f>1/(E32)*(10.78/0.9331)</f>
        <v>1.0697118724125474</v>
      </c>
      <c r="Q32" s="47"/>
      <c r="R32" s="47">
        <f t="shared" si="5"/>
        <v>1.109787533338666</v>
      </c>
      <c r="S32" s="47">
        <f t="shared" si="3"/>
        <v>0.9061088801612167</v>
      </c>
      <c r="T32" s="47">
        <f t="shared" si="4"/>
        <v>1.1205517189190604</v>
      </c>
    </row>
    <row r="33" spans="1:20" ht="15.75">
      <c r="A33" s="28" t="s">
        <v>56</v>
      </c>
      <c r="B33" s="29">
        <v>22.7</v>
      </c>
      <c r="C33" s="29">
        <v>20.88</v>
      </c>
      <c r="D33" s="29">
        <v>22.7</v>
      </c>
      <c r="E33" s="29"/>
      <c r="G33" s="29">
        <v>23.79</v>
      </c>
      <c r="H33" s="29">
        <v>27</v>
      </c>
      <c r="I33" s="29"/>
      <c r="J33" s="29"/>
      <c r="L33" s="28" t="s">
        <v>56</v>
      </c>
      <c r="M33" s="47">
        <f t="shared" si="0"/>
        <v>0.5089378071390094</v>
      </c>
      <c r="N33" s="47">
        <f t="shared" si="1"/>
        <v>0.5532992443513177</v>
      </c>
      <c r="O33" s="47">
        <f t="shared" si="2"/>
        <v>0.5089378071390094</v>
      </c>
      <c r="P33" s="47"/>
      <c r="Q33" s="47"/>
      <c r="R33" s="47">
        <f t="shared" si="5"/>
        <v>0.48561951332725994</v>
      </c>
      <c r="S33" s="47">
        <f t="shared" si="3"/>
        <v>0.427884748965019</v>
      </c>
      <c r="T33" s="47"/>
    </row>
    <row r="34" spans="1:20" ht="15.75">
      <c r="A34" s="28" t="s">
        <v>57</v>
      </c>
      <c r="B34" s="29">
        <v>31.59</v>
      </c>
      <c r="C34" s="29">
        <v>26.88</v>
      </c>
      <c r="D34" s="29">
        <v>30.69</v>
      </c>
      <c r="E34" s="29">
        <v>25.94</v>
      </c>
      <c r="G34" s="29">
        <v>28.52</v>
      </c>
      <c r="H34" s="29">
        <v>31.31</v>
      </c>
      <c r="I34" s="29">
        <v>28.13</v>
      </c>
      <c r="J34" s="29"/>
      <c r="L34" s="28" t="s">
        <v>57</v>
      </c>
      <c r="M34" s="47">
        <f t="shared" si="0"/>
        <v>0.3657134606538624</v>
      </c>
      <c r="N34" s="47">
        <f t="shared" si="1"/>
        <v>0.42979494873718427</v>
      </c>
      <c r="O34" s="47">
        <f t="shared" si="2"/>
        <v>0.3764381955703979</v>
      </c>
      <c r="P34" s="47">
        <f>1/(E34)*(10.78/0.9331)</f>
        <v>0.44536963076543995</v>
      </c>
      <c r="Q34" s="47"/>
      <c r="R34" s="47">
        <f t="shared" si="5"/>
        <v>0.40508023218988476</v>
      </c>
      <c r="S34" s="47">
        <f t="shared" si="3"/>
        <v>0.3689839738759346</v>
      </c>
      <c r="T34" s="47">
        <f t="shared" si="4"/>
        <v>0.4106963463226276</v>
      </c>
    </row>
    <row r="35" spans="1:20" ht="15.75">
      <c r="A35" s="28" t="s">
        <v>58</v>
      </c>
      <c r="B35" s="29">
        <v>26.43</v>
      </c>
      <c r="C35" s="29">
        <v>26.88</v>
      </c>
      <c r="D35" s="29">
        <v>23.8</v>
      </c>
      <c r="E35" s="29">
        <v>22.44</v>
      </c>
      <c r="G35" s="29">
        <v>21.94</v>
      </c>
      <c r="H35" s="29">
        <v>22.19</v>
      </c>
      <c r="I35" s="29">
        <v>30</v>
      </c>
      <c r="J35" s="29"/>
      <c r="L35" s="28" t="s">
        <v>58</v>
      </c>
      <c r="M35" s="47">
        <f t="shared" si="0"/>
        <v>0.4371126833921874</v>
      </c>
      <c r="N35" s="47">
        <f t="shared" si="1"/>
        <v>0.42979494873718427</v>
      </c>
      <c r="O35" s="47">
        <f t="shared" si="2"/>
        <v>0.48541547151493747</v>
      </c>
      <c r="P35" s="47">
        <f>1/(E35)*(10.78/0.9331)</f>
        <v>0.5148345910006913</v>
      </c>
      <c r="Q35" s="47"/>
      <c r="R35" s="47">
        <f t="shared" si="5"/>
        <v>0.5265673756634235</v>
      </c>
      <c r="S35" s="47">
        <f t="shared" si="3"/>
        <v>0.5206348905838446</v>
      </c>
      <c r="T35" s="47">
        <f t="shared" si="4"/>
        <v>0.3850962740685171</v>
      </c>
    </row>
    <row r="36" spans="1:20" ht="15.75">
      <c r="A36" s="28" t="s">
        <v>59</v>
      </c>
      <c r="B36" s="29">
        <v>33.28</v>
      </c>
      <c r="L36" s="28" t="s">
        <v>59</v>
      </c>
      <c r="M36" s="47">
        <f t="shared" si="0"/>
        <v>0.3471420739800334</v>
      </c>
      <c r="N36" s="47"/>
      <c r="O36" s="47"/>
      <c r="P36" s="47"/>
      <c r="Q36" s="47"/>
      <c r="R36" s="47"/>
      <c r="S36" s="47"/>
      <c r="T36" s="47"/>
    </row>
    <row r="37" spans="1:20" ht="15.75">
      <c r="A37" s="28" t="s">
        <v>252</v>
      </c>
      <c r="B37" s="29">
        <v>21.93</v>
      </c>
      <c r="L37" s="28" t="s">
        <v>252</v>
      </c>
      <c r="M37" s="47">
        <f t="shared" si="0"/>
        <v>0.5268074884658237</v>
      </c>
      <c r="N37" s="47"/>
      <c r="O37" s="47"/>
      <c r="P37" s="47"/>
      <c r="Q37" s="47"/>
      <c r="R37" s="47"/>
      <c r="S37" s="47"/>
      <c r="T37" s="47"/>
    </row>
    <row r="38" spans="1:20" ht="15.75">
      <c r="A38" s="28" t="s">
        <v>253</v>
      </c>
      <c r="B38" s="29">
        <v>31.21</v>
      </c>
      <c r="L38" s="28" t="s">
        <v>253</v>
      </c>
      <c r="M38" s="47">
        <f t="shared" si="0"/>
        <v>0.37016623588771264</v>
      </c>
      <c r="N38" s="47"/>
      <c r="O38" s="47"/>
      <c r="P38" s="47"/>
      <c r="Q38" s="47"/>
      <c r="R38" s="47"/>
      <c r="S38" s="47"/>
      <c r="T38" s="47"/>
    </row>
    <row r="39" ht="15.75">
      <c r="B39" s="28"/>
    </row>
    <row r="40" spans="1:2" ht="15.75">
      <c r="A40" s="32" t="s">
        <v>327</v>
      </c>
      <c r="B40" s="28"/>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49"/>
  <sheetViews>
    <sheetView workbookViewId="0" topLeftCell="A1">
      <selection activeCell="C1" sqref="C1"/>
    </sheetView>
  </sheetViews>
  <sheetFormatPr defaultColWidth="9.33203125" defaultRowHeight="12.75"/>
  <cols>
    <col min="1" max="1" width="15.16015625" style="18" customWidth="1"/>
    <col min="2" max="2" width="9.33203125" style="18" customWidth="1"/>
    <col min="3" max="3" width="11.16015625" style="18" customWidth="1"/>
    <col min="4" max="5" width="9.83203125" style="18" customWidth="1"/>
    <col min="6" max="6" width="9.33203125" style="18" customWidth="1"/>
    <col min="7" max="7" width="11.66015625" style="18" customWidth="1"/>
    <col min="8" max="8" width="9.33203125" style="18" customWidth="1"/>
    <col min="9" max="10" width="10" style="18" customWidth="1"/>
    <col min="11" max="11" width="9.33203125" style="18" customWidth="1"/>
    <col min="12" max="12" width="12.16015625" style="18" customWidth="1"/>
    <col min="13" max="13" width="9.33203125" style="18" customWidth="1"/>
    <col min="14" max="14" width="11" style="18" customWidth="1"/>
    <col min="15" max="15" width="10.33203125" style="18" customWidth="1"/>
    <col min="16" max="16" width="10" style="18" customWidth="1"/>
    <col min="17" max="17" width="9.33203125" style="18" customWidth="1"/>
    <col min="18" max="18" width="11.83203125" style="18" customWidth="1"/>
    <col min="19" max="19" width="9.33203125" style="18" customWidth="1"/>
    <col min="20" max="20" width="10" style="18" customWidth="1"/>
    <col min="21" max="16384" width="9.33203125" style="18" customWidth="1"/>
  </cols>
  <sheetData>
    <row r="1" spans="1:4" ht="15.75">
      <c r="A1" s="54" t="s">
        <v>114</v>
      </c>
      <c r="B1" s="55"/>
      <c r="C1" s="3" t="str">
        <f>+'bajra '05-'31'!B1</f>
        <v>Pune Region</v>
      </c>
      <c r="D1" s="1"/>
    </row>
    <row r="2" spans="1:4" ht="15.75">
      <c r="A2" s="1"/>
      <c r="B2" s="1"/>
      <c r="C2" s="1" t="str">
        <f>+'bajra '05-'31'!B2</f>
        <v>Source = V.D. Divekar, Prices and Wages in Pune Region in a Period of Transition, 1805-1830 AD. </v>
      </c>
      <c r="D2" s="1"/>
    </row>
    <row r="3" spans="1:4" ht="15.75">
      <c r="A3" s="1"/>
      <c r="B3" s="1"/>
      <c r="C3" s="1" t="str">
        <f>+'bajra '05-'31'!B3</f>
        <v>Pune: Gokhale Institute of Politics and Economics, 1989.</v>
      </c>
      <c r="D3" s="1"/>
    </row>
    <row r="6" ht="15.75">
      <c r="A6" s="3" t="s">
        <v>337</v>
      </c>
    </row>
    <row r="7" ht="15.75">
      <c r="A7" s="3"/>
    </row>
    <row r="8" ht="15.75">
      <c r="A8" s="3"/>
    </row>
    <row r="9" spans="1:16" ht="15.75">
      <c r="A9" s="3"/>
      <c r="E9" s="39" t="s">
        <v>328</v>
      </c>
      <c r="P9" s="43" t="s">
        <v>329</v>
      </c>
    </row>
    <row r="10" ht="15.75">
      <c r="A10" s="3"/>
    </row>
    <row r="11" spans="1:20" ht="15.75">
      <c r="A11" s="18" t="s">
        <v>274</v>
      </c>
      <c r="B11" s="28" t="s">
        <v>275</v>
      </c>
      <c r="C11" s="28" t="s">
        <v>276</v>
      </c>
      <c r="D11" s="28" t="s">
        <v>273</v>
      </c>
      <c r="E11" s="28" t="s">
        <v>277</v>
      </c>
      <c r="F11" s="28" t="s">
        <v>278</v>
      </c>
      <c r="G11" s="28" t="s">
        <v>279</v>
      </c>
      <c r="H11" s="28" t="s">
        <v>280</v>
      </c>
      <c r="I11" s="28" t="s">
        <v>281</v>
      </c>
      <c r="J11" s="28"/>
      <c r="L11" s="18" t="s">
        <v>274</v>
      </c>
      <c r="M11" s="28" t="s">
        <v>275</v>
      </c>
      <c r="N11" s="28" t="s">
        <v>276</v>
      </c>
      <c r="O11" s="28" t="s">
        <v>273</v>
      </c>
      <c r="P11" s="28" t="s">
        <v>277</v>
      </c>
      <c r="Q11" s="28" t="s">
        <v>278</v>
      </c>
      <c r="R11" s="28" t="s">
        <v>279</v>
      </c>
      <c r="S11" s="28" t="s">
        <v>280</v>
      </c>
      <c r="T11" s="28" t="s">
        <v>281</v>
      </c>
    </row>
    <row r="12" spans="1:20" ht="15.75">
      <c r="A12" s="23" t="s">
        <v>37</v>
      </c>
      <c r="B12" s="23" t="s">
        <v>254</v>
      </c>
      <c r="C12" s="23" t="s">
        <v>272</v>
      </c>
      <c r="D12" s="23" t="s">
        <v>273</v>
      </c>
      <c r="E12" s="23" t="s">
        <v>282</v>
      </c>
      <c r="F12" s="23" t="s">
        <v>278</v>
      </c>
      <c r="G12" s="23" t="s">
        <v>283</v>
      </c>
      <c r="H12" s="23" t="s">
        <v>280</v>
      </c>
      <c r="I12" s="23" t="s">
        <v>284</v>
      </c>
      <c r="J12" s="23"/>
      <c r="L12" s="23" t="s">
        <v>37</v>
      </c>
      <c r="M12" s="23" t="s">
        <v>254</v>
      </c>
      <c r="N12" s="23" t="s">
        <v>272</v>
      </c>
      <c r="O12" s="23" t="s">
        <v>273</v>
      </c>
      <c r="P12" s="23" t="s">
        <v>282</v>
      </c>
      <c r="Q12" s="23" t="s">
        <v>278</v>
      </c>
      <c r="R12" s="23" t="s">
        <v>283</v>
      </c>
      <c r="S12" s="23" t="s">
        <v>280</v>
      </c>
      <c r="T12" s="23" t="s">
        <v>284</v>
      </c>
    </row>
    <row r="13" spans="1:20" ht="15.75">
      <c r="A13" s="28" t="s">
        <v>263</v>
      </c>
      <c r="E13" s="29">
        <v>20.6</v>
      </c>
      <c r="L13" s="28" t="s">
        <v>263</v>
      </c>
      <c r="M13" s="28"/>
      <c r="N13" s="28"/>
      <c r="O13" s="28"/>
      <c r="P13" s="47">
        <f aca="true" t="shared" si="0" ref="P13:P24">1/(E13)*(10.78/0.9331)</f>
        <v>0.5608198166046365</v>
      </c>
      <c r="Q13" s="47"/>
      <c r="R13" s="47"/>
      <c r="S13" s="47"/>
      <c r="T13" s="28"/>
    </row>
    <row r="14" spans="1:20" ht="15.75">
      <c r="A14" s="28" t="s">
        <v>264</v>
      </c>
      <c r="E14" s="29">
        <v>21.99</v>
      </c>
      <c r="L14" s="28" t="s">
        <v>264</v>
      </c>
      <c r="M14" s="28"/>
      <c r="N14" s="28"/>
      <c r="O14" s="28"/>
      <c r="P14" s="47">
        <f t="shared" si="0"/>
        <v>0.5253700874058896</v>
      </c>
      <c r="Q14" s="47"/>
      <c r="R14" s="47"/>
      <c r="S14" s="47"/>
      <c r="T14" s="28"/>
    </row>
    <row r="15" spans="1:20" ht="15.75">
      <c r="A15" s="28" t="s">
        <v>265</v>
      </c>
      <c r="E15" s="29">
        <v>17.59</v>
      </c>
      <c r="H15" s="29">
        <v>12.8</v>
      </c>
      <c r="L15" s="28" t="s">
        <v>265</v>
      </c>
      <c r="M15" s="28"/>
      <c r="N15" s="28"/>
      <c r="O15" s="28"/>
      <c r="P15" s="47">
        <f t="shared" si="0"/>
        <v>0.6567872781157199</v>
      </c>
      <c r="Q15" s="47"/>
      <c r="R15" s="47"/>
      <c r="S15" s="47">
        <f aca="true" t="shared" si="1" ref="S15:S24">1/(H15)*(10.78/0.9331)</f>
        <v>0.902569392348087</v>
      </c>
      <c r="T15" s="28"/>
    </row>
    <row r="16" spans="1:20" ht="15.75">
      <c r="A16" s="28" t="s">
        <v>266</v>
      </c>
      <c r="E16" s="29">
        <v>13.62</v>
      </c>
      <c r="F16" s="29">
        <v>15.05</v>
      </c>
      <c r="H16" s="29">
        <v>12.45</v>
      </c>
      <c r="L16" s="28" t="s">
        <v>266</v>
      </c>
      <c r="M16" s="28"/>
      <c r="N16" s="28"/>
      <c r="O16" s="28"/>
      <c r="P16" s="47">
        <f t="shared" si="0"/>
        <v>0.8482296785650156</v>
      </c>
      <c r="Q16" s="47">
        <f aca="true" t="shared" si="2" ref="Q16:Q24">1/(F16)*(10.78/0.9331)</f>
        <v>0.7676337689073429</v>
      </c>
      <c r="R16" s="47"/>
      <c r="S16" s="47">
        <f t="shared" si="1"/>
        <v>0.9279428290807641</v>
      </c>
      <c r="T16" s="28"/>
    </row>
    <row r="17" spans="1:20" ht="15.75">
      <c r="A17" s="28" t="s">
        <v>267</v>
      </c>
      <c r="E17" s="29">
        <v>31.1</v>
      </c>
      <c r="F17" s="29">
        <v>20.22</v>
      </c>
      <c r="H17" s="29">
        <v>23.18</v>
      </c>
      <c r="L17" s="28" t="s">
        <v>267</v>
      </c>
      <c r="M17" s="28"/>
      <c r="N17" s="28"/>
      <c r="O17" s="28"/>
      <c r="P17" s="47">
        <f t="shared" si="0"/>
        <v>0.3714755055323316</v>
      </c>
      <c r="Q17" s="47">
        <f t="shared" si="2"/>
        <v>0.5713594570749512</v>
      </c>
      <c r="R17" s="47"/>
      <c r="S17" s="47">
        <f t="shared" si="1"/>
        <v>0.4983989742042931</v>
      </c>
      <c r="T17" s="28"/>
    </row>
    <row r="18" spans="1:20" ht="15.75">
      <c r="A18" s="28" t="s">
        <v>268</v>
      </c>
      <c r="E18" s="29">
        <v>22.11</v>
      </c>
      <c r="F18" s="29">
        <v>21.17</v>
      </c>
      <c r="H18" s="29">
        <v>22.83</v>
      </c>
      <c r="L18" s="28" t="s">
        <v>268</v>
      </c>
      <c r="M18" s="28"/>
      <c r="N18" s="28"/>
      <c r="O18" s="28"/>
      <c r="P18" s="47">
        <f t="shared" si="0"/>
        <v>0.5225186893738359</v>
      </c>
      <c r="Q18" s="47">
        <f t="shared" si="2"/>
        <v>0.5457198026478749</v>
      </c>
      <c r="R18" s="47"/>
      <c r="S18" s="47">
        <f t="shared" si="1"/>
        <v>0.5060397819560014</v>
      </c>
      <c r="T18" s="28"/>
    </row>
    <row r="19" spans="1:20" ht="15.75">
      <c r="A19" s="28" t="s">
        <v>269</v>
      </c>
      <c r="E19" s="29">
        <v>26.38</v>
      </c>
      <c r="F19" s="29">
        <v>18.81</v>
      </c>
      <c r="H19" s="29">
        <v>18.68</v>
      </c>
      <c r="L19" s="28" t="s">
        <v>269</v>
      </c>
      <c r="M19" s="28"/>
      <c r="N19" s="28"/>
      <c r="O19" s="28"/>
      <c r="P19" s="47">
        <f t="shared" si="0"/>
        <v>0.4379411759687457</v>
      </c>
      <c r="Q19" s="47">
        <f t="shared" si="2"/>
        <v>0.6141886348780178</v>
      </c>
      <c r="R19" s="47"/>
      <c r="S19" s="47">
        <f t="shared" si="1"/>
        <v>0.61846296691946</v>
      </c>
      <c r="T19" s="28"/>
    </row>
    <row r="20" spans="1:20" ht="15.75">
      <c r="A20" s="28" t="s">
        <v>271</v>
      </c>
      <c r="E20" s="29"/>
      <c r="F20" s="29"/>
      <c r="H20" s="29">
        <v>4.49</v>
      </c>
      <c r="L20" s="28" t="s">
        <v>271</v>
      </c>
      <c r="M20" s="28"/>
      <c r="N20" s="28"/>
      <c r="O20" s="28"/>
      <c r="P20" s="47"/>
      <c r="Q20" s="47"/>
      <c r="R20" s="47"/>
      <c r="S20" s="47">
        <f t="shared" si="1"/>
        <v>2.5730263300791787</v>
      </c>
      <c r="T20" s="28"/>
    </row>
    <row r="21" spans="1:20" ht="15.75">
      <c r="A21" s="28" t="s">
        <v>270</v>
      </c>
      <c r="E21" s="29">
        <v>6.53</v>
      </c>
      <c r="F21" s="29"/>
      <c r="H21" s="29">
        <v>4.07</v>
      </c>
      <c r="L21" s="28" t="s">
        <v>270</v>
      </c>
      <c r="M21" s="28"/>
      <c r="N21" s="28"/>
      <c r="O21" s="28"/>
      <c r="P21" s="47">
        <f t="shared" si="0"/>
        <v>1.76920187167772</v>
      </c>
      <c r="Q21" s="47"/>
      <c r="R21" s="47"/>
      <c r="S21" s="47">
        <f t="shared" si="1"/>
        <v>2.838547474706514</v>
      </c>
      <c r="T21" s="28"/>
    </row>
    <row r="22" spans="1:20" ht="15.75">
      <c r="A22" s="28" t="s">
        <v>250</v>
      </c>
      <c r="B22" s="29">
        <v>11.21</v>
      </c>
      <c r="E22" s="29">
        <v>12.06</v>
      </c>
      <c r="F22" s="29">
        <v>13.04</v>
      </c>
      <c r="H22" s="29">
        <v>11.85</v>
      </c>
      <c r="L22" s="28" t="s">
        <v>250</v>
      </c>
      <c r="M22" s="47">
        <f>1/(B22)*(10.78/0.9331)</f>
        <v>1.030587709371589</v>
      </c>
      <c r="N22" s="47"/>
      <c r="O22" s="47"/>
      <c r="P22" s="47">
        <f t="shared" si="0"/>
        <v>0.9579509305186992</v>
      </c>
      <c r="Q22" s="47">
        <f t="shared" si="2"/>
        <v>0.8859576857404534</v>
      </c>
      <c r="R22" s="47"/>
      <c r="S22" s="47">
        <f t="shared" si="1"/>
        <v>0.974927276122828</v>
      </c>
      <c r="T22" s="47"/>
    </row>
    <row r="23" spans="1:20" ht="15.75">
      <c r="A23" s="28" t="s">
        <v>251</v>
      </c>
      <c r="B23" s="29">
        <v>14.49</v>
      </c>
      <c r="E23" s="29">
        <v>15.39</v>
      </c>
      <c r="F23" s="29">
        <v>16.13</v>
      </c>
      <c r="H23" s="29">
        <v>16.26</v>
      </c>
      <c r="L23" s="28" t="s">
        <v>251</v>
      </c>
      <c r="M23" s="47">
        <f aca="true" t="shared" si="3" ref="M23:M47">1/(B23)*(10.78/0.9331)</f>
        <v>0.7973007744689795</v>
      </c>
      <c r="N23" s="47"/>
      <c r="O23" s="47"/>
      <c r="P23" s="47">
        <f t="shared" si="0"/>
        <v>0.7506749981842438</v>
      </c>
      <c r="Q23" s="47">
        <f t="shared" si="2"/>
        <v>0.7162360956017058</v>
      </c>
      <c r="R23" s="47"/>
      <c r="S23" s="47">
        <f t="shared" si="1"/>
        <v>0.7105097307537215</v>
      </c>
      <c r="T23" s="47"/>
    </row>
    <row r="24" spans="1:20" ht="15.75">
      <c r="A24" s="28" t="s">
        <v>38</v>
      </c>
      <c r="B24" s="29">
        <v>21.65</v>
      </c>
      <c r="C24" s="28"/>
      <c r="D24" s="28"/>
      <c r="E24" s="29">
        <v>30.65</v>
      </c>
      <c r="F24" s="29">
        <v>20.43</v>
      </c>
      <c r="H24" s="29">
        <v>25.25</v>
      </c>
      <c r="L24" s="28" t="s">
        <v>38</v>
      </c>
      <c r="M24" s="47">
        <f t="shared" si="3"/>
        <v>0.5336207030972523</v>
      </c>
      <c r="N24" s="47"/>
      <c r="O24" s="47"/>
      <c r="P24" s="47">
        <f t="shared" si="0"/>
        <v>0.3769294689088259</v>
      </c>
      <c r="Q24" s="47">
        <f t="shared" si="2"/>
        <v>0.565486452376677</v>
      </c>
      <c r="R24" s="47"/>
      <c r="S24" s="47">
        <f t="shared" si="1"/>
        <v>0.4575401276061589</v>
      </c>
      <c r="T24" s="47"/>
    </row>
    <row r="25" spans="1:20" ht="15.75">
      <c r="A25" s="28" t="s">
        <v>39</v>
      </c>
      <c r="B25" s="29">
        <v>21.09</v>
      </c>
      <c r="C25" s="28"/>
      <c r="D25" s="29">
        <v>26.31</v>
      </c>
      <c r="E25" s="29">
        <v>28.84</v>
      </c>
      <c r="F25" s="29">
        <v>20.25</v>
      </c>
      <c r="G25" s="29">
        <v>23.97</v>
      </c>
      <c r="H25" s="29">
        <v>25.25</v>
      </c>
      <c r="I25" s="29">
        <v>18.5</v>
      </c>
      <c r="J25" s="29"/>
      <c r="L25" s="28" t="s">
        <v>39</v>
      </c>
      <c r="M25" s="47">
        <f t="shared" si="3"/>
        <v>0.5477898635398536</v>
      </c>
      <c r="N25" s="47"/>
      <c r="O25" s="47">
        <f aca="true" t="shared" si="4" ref="N25:T31">1/(D25)*(10.78/0.9331)</f>
        <v>0.4391063558363935</v>
      </c>
      <c r="P25" s="47">
        <f>1/(E25)*(10.78/0.9331)</f>
        <v>0.4005855832890261</v>
      </c>
      <c r="Q25" s="47">
        <f>1/(F25)*(10.78/0.9331)</f>
        <v>0.5705129986200252</v>
      </c>
      <c r="R25" s="47">
        <f>1/(G25)*(10.78/0.9331)</f>
        <v>0.4819728085963919</v>
      </c>
      <c r="S25" s="47">
        <f>1/(H25)*(10.78/0.9331)</f>
        <v>0.4575401276061589</v>
      </c>
      <c r="T25" s="47">
        <f t="shared" si="4"/>
        <v>0.6244804444354332</v>
      </c>
    </row>
    <row r="26" spans="1:20" ht="15.75">
      <c r="A26" s="28" t="s">
        <v>40</v>
      </c>
      <c r="B26" s="29">
        <v>17.16</v>
      </c>
      <c r="C26" s="29">
        <v>18.55</v>
      </c>
      <c r="D26" s="29"/>
      <c r="E26" s="29">
        <v>21.94</v>
      </c>
      <c r="F26" s="29">
        <v>19.68</v>
      </c>
      <c r="G26" s="29">
        <v>17.34</v>
      </c>
      <c r="H26" s="29">
        <v>21.8</v>
      </c>
      <c r="I26" s="29">
        <v>15.09</v>
      </c>
      <c r="J26" s="29"/>
      <c r="L26" s="28" t="s">
        <v>40</v>
      </c>
      <c r="M26" s="47">
        <f t="shared" si="3"/>
        <v>0.6732452343855194</v>
      </c>
      <c r="N26" s="47">
        <f t="shared" si="4"/>
        <v>0.6227972087361462</v>
      </c>
      <c r="O26" s="47"/>
      <c r="P26" s="47">
        <f t="shared" si="4"/>
        <v>0.5265673756634235</v>
      </c>
      <c r="Q26" s="47">
        <f t="shared" si="4"/>
        <v>0.5870370031532273</v>
      </c>
      <c r="R26" s="47">
        <f t="shared" si="4"/>
        <v>0.6662565295303065</v>
      </c>
      <c r="S26" s="47">
        <f t="shared" si="4"/>
        <v>0.5299490010117207</v>
      </c>
      <c r="T26" s="47">
        <f t="shared" si="4"/>
        <v>0.7655989544105708</v>
      </c>
    </row>
    <row r="27" spans="1:20" ht="15.75">
      <c r="A27" s="28" t="s">
        <v>41</v>
      </c>
      <c r="B27" s="29">
        <v>16.05</v>
      </c>
      <c r="C27" s="29">
        <v>18.07</v>
      </c>
      <c r="D27" s="29">
        <v>25.2</v>
      </c>
      <c r="E27" s="29">
        <v>17.76</v>
      </c>
      <c r="F27" s="29">
        <v>20.96</v>
      </c>
      <c r="G27" s="29">
        <v>17.47</v>
      </c>
      <c r="H27" s="29">
        <v>21.8</v>
      </c>
      <c r="I27" s="29">
        <v>15.49</v>
      </c>
      <c r="J27" s="29"/>
      <c r="L27" s="28" t="s">
        <v>41</v>
      </c>
      <c r="M27" s="47">
        <f t="shared" si="3"/>
        <v>0.7198061197542376</v>
      </c>
      <c r="N27" s="47">
        <f t="shared" si="4"/>
        <v>0.6393407981215005</v>
      </c>
      <c r="O27" s="47">
        <f t="shared" si="4"/>
        <v>0.4584479453196632</v>
      </c>
      <c r="P27" s="47">
        <f t="shared" si="4"/>
        <v>0.6505004629535761</v>
      </c>
      <c r="Q27" s="47">
        <f t="shared" si="4"/>
        <v>0.5511874151744042</v>
      </c>
      <c r="R27" s="47">
        <f t="shared" si="4"/>
        <v>0.6612986961680317</v>
      </c>
      <c r="S27" s="47">
        <f t="shared" si="4"/>
        <v>0.5299490010117207</v>
      </c>
      <c r="T27" s="47">
        <f t="shared" si="4"/>
        <v>0.7458288071049396</v>
      </c>
    </row>
    <row r="28" spans="1:20" ht="15.75">
      <c r="A28" s="28" t="s">
        <v>42</v>
      </c>
      <c r="B28" s="29">
        <v>12.77</v>
      </c>
      <c r="C28" s="29">
        <v>16.27</v>
      </c>
      <c r="D28" s="29">
        <v>15.03</v>
      </c>
      <c r="E28" s="29">
        <v>16.68</v>
      </c>
      <c r="F28" s="29">
        <v>16.73</v>
      </c>
      <c r="G28" s="29">
        <v>14.98</v>
      </c>
      <c r="H28" s="29">
        <v>16.67</v>
      </c>
      <c r="I28" s="29">
        <v>11.85</v>
      </c>
      <c r="J28" s="29"/>
      <c r="L28" s="28" t="s">
        <v>42</v>
      </c>
      <c r="M28" s="47">
        <f t="shared" si="3"/>
        <v>0.9046897589706745</v>
      </c>
      <c r="N28" s="47">
        <f t="shared" si="4"/>
        <v>0.7100730314723732</v>
      </c>
      <c r="O28" s="47">
        <f t="shared" si="4"/>
        <v>0.7686552376617108</v>
      </c>
      <c r="P28" s="47">
        <f t="shared" si="4"/>
        <v>0.6926191979649589</v>
      </c>
      <c r="Q28" s="47">
        <f t="shared" si="4"/>
        <v>0.6905492063392417</v>
      </c>
      <c r="R28" s="47">
        <f t="shared" si="4"/>
        <v>0.771220842593826</v>
      </c>
      <c r="S28" s="47">
        <f t="shared" si="4"/>
        <v>0.6930346863860535</v>
      </c>
      <c r="T28" s="47">
        <f t="shared" si="4"/>
        <v>0.974927276122828</v>
      </c>
    </row>
    <row r="29" spans="1:20" ht="15.75">
      <c r="A29" s="28" t="s">
        <v>43</v>
      </c>
      <c r="B29" s="29">
        <v>14.7</v>
      </c>
      <c r="C29" s="29">
        <v>20.36</v>
      </c>
      <c r="D29" s="29">
        <v>20.28</v>
      </c>
      <c r="E29" s="29">
        <v>19.1</v>
      </c>
      <c r="F29" s="29">
        <v>17.07</v>
      </c>
      <c r="G29" s="29">
        <v>16.45</v>
      </c>
      <c r="H29" s="29">
        <v>18.34</v>
      </c>
      <c r="I29" s="29">
        <v>13.01</v>
      </c>
      <c r="J29" s="29"/>
      <c r="L29" s="28" t="s">
        <v>43</v>
      </c>
      <c r="M29" s="47">
        <f t="shared" si="3"/>
        <v>0.785910763405137</v>
      </c>
      <c r="N29" s="47">
        <f t="shared" si="4"/>
        <v>0.5674306592365184</v>
      </c>
      <c r="O29" s="47">
        <f t="shared" si="4"/>
        <v>0.5696690444800548</v>
      </c>
      <c r="P29" s="47">
        <f t="shared" si="4"/>
        <v>0.6048632576992414</v>
      </c>
      <c r="Q29" s="47">
        <f t="shared" si="4"/>
        <v>0.6767948577654079</v>
      </c>
      <c r="R29" s="47">
        <f t="shared" si="4"/>
        <v>0.7023032353833139</v>
      </c>
      <c r="S29" s="47">
        <f t="shared" si="4"/>
        <v>0.6299284744850334</v>
      </c>
      <c r="T29" s="47">
        <f t="shared" si="4"/>
        <v>0.8880006319796704</v>
      </c>
    </row>
    <row r="30" spans="1:20" ht="15.75">
      <c r="A30" s="28" t="s">
        <v>44</v>
      </c>
      <c r="B30" s="29">
        <v>18.58</v>
      </c>
      <c r="C30" s="29">
        <v>23.48</v>
      </c>
      <c r="D30" s="29">
        <v>23.16</v>
      </c>
      <c r="E30" s="29">
        <v>25.13</v>
      </c>
      <c r="F30" s="29">
        <v>19.08</v>
      </c>
      <c r="G30" s="29">
        <v>17.85</v>
      </c>
      <c r="H30" s="29">
        <v>20.42</v>
      </c>
      <c r="I30" s="29">
        <v>17.11</v>
      </c>
      <c r="J30" s="29"/>
      <c r="L30" s="28" t="s">
        <v>44</v>
      </c>
      <c r="M30" s="47">
        <f t="shared" si="3"/>
        <v>0.6217916158264539</v>
      </c>
      <c r="N30" s="47">
        <f t="shared" si="4"/>
        <v>0.49203101456795195</v>
      </c>
      <c r="O30" s="47">
        <f t="shared" si="4"/>
        <v>0.4988293705550739</v>
      </c>
      <c r="P30" s="47">
        <f t="shared" si="4"/>
        <v>0.4597249590949269</v>
      </c>
      <c r="Q30" s="47">
        <f t="shared" si="4"/>
        <v>0.6054972862712533</v>
      </c>
      <c r="R30" s="47">
        <f t="shared" si="4"/>
        <v>0.6472206286865833</v>
      </c>
      <c r="S30" s="47">
        <f t="shared" si="4"/>
        <v>0.5657633801202504</v>
      </c>
      <c r="T30" s="47">
        <f t="shared" si="4"/>
        <v>0.6752126371744893</v>
      </c>
    </row>
    <row r="31" spans="1:20" ht="15.75">
      <c r="A31" s="28" t="s">
        <v>45</v>
      </c>
      <c r="B31" s="29">
        <v>19.77</v>
      </c>
      <c r="C31" s="29">
        <v>24.26</v>
      </c>
      <c r="D31" s="29">
        <v>26.05</v>
      </c>
      <c r="E31" s="29">
        <v>28.14</v>
      </c>
      <c r="F31" s="29">
        <v>24.19</v>
      </c>
      <c r="G31" s="29">
        <v>21.48</v>
      </c>
      <c r="H31" s="29">
        <v>24.21</v>
      </c>
      <c r="I31" s="29">
        <v>17.93</v>
      </c>
      <c r="J31" s="29"/>
      <c r="L31" s="28" t="s">
        <v>45</v>
      </c>
      <c r="M31" s="47">
        <f t="shared" si="3"/>
        <v>0.5843646040493431</v>
      </c>
      <c r="N31" s="47">
        <f t="shared" si="4"/>
        <v>0.4762113859050088</v>
      </c>
      <c r="O31" s="47">
        <f t="shared" si="4"/>
        <v>0.44348899124973173</v>
      </c>
      <c r="P31" s="47">
        <f t="shared" si="4"/>
        <v>0.4105503987937282</v>
      </c>
      <c r="Q31" s="47">
        <f t="shared" si="4"/>
        <v>0.47758942629415096</v>
      </c>
      <c r="R31" s="47">
        <f t="shared" si="4"/>
        <v>0.537843958196253</v>
      </c>
      <c r="S31" s="47">
        <f t="shared" si="4"/>
        <v>0.4771948873215825</v>
      </c>
      <c r="T31" s="47">
        <f t="shared" si="4"/>
        <v>0.6443328623566935</v>
      </c>
    </row>
    <row r="32" spans="1:20" ht="15.75">
      <c r="A32" s="28" t="s">
        <v>50</v>
      </c>
      <c r="B32" s="29">
        <v>23.17</v>
      </c>
      <c r="C32" s="29">
        <v>30.8</v>
      </c>
      <c r="D32" s="29">
        <v>30.59</v>
      </c>
      <c r="E32" s="29">
        <v>38.19</v>
      </c>
      <c r="F32" s="29">
        <v>26.34</v>
      </c>
      <c r="G32" s="29">
        <v>24.1</v>
      </c>
      <c r="H32" s="29">
        <v>25.6</v>
      </c>
      <c r="I32" s="29">
        <v>21.22</v>
      </c>
      <c r="J32" s="29"/>
      <c r="L32" s="28" t="s">
        <v>50</v>
      </c>
      <c r="M32" s="47">
        <f t="shared" si="3"/>
        <v>0.49861407950174846</v>
      </c>
      <c r="N32" s="47">
        <f aca="true" t="shared" si="5" ref="N32:N44">1/(C32)*(10.78/0.9331)</f>
        <v>0.37509377344336076</v>
      </c>
      <c r="O32" s="47">
        <f aca="true" t="shared" si="6" ref="O32:O44">1/(D32)*(10.78/0.9331)</f>
        <v>0.3776687879063587</v>
      </c>
      <c r="P32" s="47">
        <f aca="true" t="shared" si="7" ref="P32:P37">1/(E32)*(10.78/0.9331)</f>
        <v>0.30251082016379977</v>
      </c>
      <c r="Q32" s="47">
        <f aca="true" t="shared" si="8" ref="Q32:Q43">1/(F32)*(10.78/0.9331)</f>
        <v>0.4386062347021835</v>
      </c>
      <c r="R32" s="47">
        <f aca="true" t="shared" si="9" ref="R32:R44">1/(G32)*(10.78/0.9331)</f>
        <v>0.47937295527201296</v>
      </c>
      <c r="S32" s="47">
        <f>1/(H32)*(10.78/0.9331)</f>
        <v>0.4512846961740435</v>
      </c>
      <c r="T32" s="47">
        <f aca="true" t="shared" si="10" ref="T32:T44">1/(I32)*(10.78/0.9331)</f>
        <v>0.5444339407189215</v>
      </c>
    </row>
    <row r="33" spans="1:20" ht="15.75">
      <c r="A33" s="28" t="s">
        <v>46</v>
      </c>
      <c r="B33" s="29">
        <v>22.56</v>
      </c>
      <c r="C33" s="29">
        <v>31.4</v>
      </c>
      <c r="D33" s="29">
        <v>33.08</v>
      </c>
      <c r="E33" s="29">
        <v>32.16</v>
      </c>
      <c r="F33" s="29">
        <v>27.01</v>
      </c>
      <c r="G33" s="29">
        <v>22.25</v>
      </c>
      <c r="H33" s="29">
        <v>24.91</v>
      </c>
      <c r="I33" s="29">
        <v>21.22</v>
      </c>
      <c r="J33" s="29"/>
      <c r="L33" s="28" t="s">
        <v>46</v>
      </c>
      <c r="M33" s="47">
        <f t="shared" si="3"/>
        <v>0.5120961091336663</v>
      </c>
      <c r="N33" s="47">
        <f t="shared" si="5"/>
        <v>0.36792637649858323</v>
      </c>
      <c r="O33" s="47">
        <f t="shared" si="6"/>
        <v>0.3492408773293686</v>
      </c>
      <c r="P33" s="47">
        <f t="shared" si="7"/>
        <v>0.3592315989445123</v>
      </c>
      <c r="Q33" s="47">
        <f t="shared" si="8"/>
        <v>0.4277263318050911</v>
      </c>
      <c r="R33" s="47">
        <f t="shared" si="9"/>
        <v>0.5192309313283376</v>
      </c>
      <c r="S33" s="47">
        <f>1/(H33)*(10.78/0.9331)</f>
        <v>0.46378515544181104</v>
      </c>
      <c r="T33" s="47">
        <f t="shared" si="10"/>
        <v>0.5444339407189215</v>
      </c>
    </row>
    <row r="34" spans="1:20" ht="15.75">
      <c r="A34" s="28" t="s">
        <v>47</v>
      </c>
      <c r="B34" s="29">
        <v>14.94</v>
      </c>
      <c r="C34" s="29">
        <v>23.83</v>
      </c>
      <c r="D34" s="29">
        <v>21.53</v>
      </c>
      <c r="E34" s="29">
        <v>31.16</v>
      </c>
      <c r="F34" s="29">
        <v>16.13</v>
      </c>
      <c r="G34" s="29">
        <v>19.51</v>
      </c>
      <c r="H34" s="29">
        <v>18.86</v>
      </c>
      <c r="I34" s="29">
        <v>13.88</v>
      </c>
      <c r="J34" s="29"/>
      <c r="L34" s="28" t="s">
        <v>47</v>
      </c>
      <c r="M34" s="47">
        <f t="shared" si="3"/>
        <v>0.7732856909006367</v>
      </c>
      <c r="N34" s="47">
        <f t="shared" si="5"/>
        <v>0.48480437356506567</v>
      </c>
      <c r="O34" s="47">
        <f t="shared" si="6"/>
        <v>0.5365949011637489</v>
      </c>
      <c r="P34" s="47">
        <f t="shared" si="7"/>
        <v>0.37076021251782776</v>
      </c>
      <c r="Q34" s="47">
        <f t="shared" si="8"/>
        <v>0.7162360956017058</v>
      </c>
      <c r="R34" s="47">
        <f t="shared" si="9"/>
        <v>0.5921521384959257</v>
      </c>
      <c r="S34" s="47">
        <f>1/(H34)*(10.78/0.9331)</f>
        <v>0.612560351116411</v>
      </c>
      <c r="T34" s="47">
        <f t="shared" si="10"/>
        <v>0.8323406500039995</v>
      </c>
    </row>
    <row r="35" spans="1:20" ht="15.75">
      <c r="A35" s="28" t="s">
        <v>48</v>
      </c>
      <c r="B35" s="29">
        <v>14.64</v>
      </c>
      <c r="C35" s="29">
        <v>21.85</v>
      </c>
      <c r="D35" s="29">
        <v>14.44</v>
      </c>
      <c r="E35" s="29">
        <v>16.75</v>
      </c>
      <c r="F35" s="29">
        <v>16.66</v>
      </c>
      <c r="G35" s="29">
        <v>16.26</v>
      </c>
      <c r="H35" s="29">
        <v>21.02</v>
      </c>
      <c r="I35" s="29">
        <v>12.77</v>
      </c>
      <c r="J35" s="29"/>
      <c r="L35" s="28" t="s">
        <v>48</v>
      </c>
      <c r="M35" s="47">
        <f t="shared" si="3"/>
        <v>0.7891317091567972</v>
      </c>
      <c r="N35" s="47">
        <f t="shared" si="5"/>
        <v>0.5287363030689022</v>
      </c>
      <c r="O35" s="47">
        <f t="shared" si="6"/>
        <v>0.800061511222681</v>
      </c>
      <c r="P35" s="47">
        <f t="shared" si="7"/>
        <v>0.6897246699734635</v>
      </c>
      <c r="Q35" s="47">
        <f t="shared" si="8"/>
        <v>0.6934506735927679</v>
      </c>
      <c r="R35" s="47">
        <f t="shared" si="9"/>
        <v>0.7105097307537215</v>
      </c>
      <c r="S35" s="47">
        <f>1/(H35)*(10.78/0.9331)</f>
        <v>0.5496140923908427</v>
      </c>
      <c r="T35" s="47">
        <f t="shared" si="10"/>
        <v>0.9046897589706745</v>
      </c>
    </row>
    <row r="36" spans="1:20" ht="15.75">
      <c r="A36" s="28" t="s">
        <v>49</v>
      </c>
      <c r="B36" s="29">
        <v>11.51</v>
      </c>
      <c r="C36" s="29">
        <v>13.75</v>
      </c>
      <c r="D36" s="29">
        <v>13.19</v>
      </c>
      <c r="E36" s="29">
        <v>12.94</v>
      </c>
      <c r="F36" s="29">
        <v>19.08</v>
      </c>
      <c r="G36" s="29">
        <v>12.69</v>
      </c>
      <c r="I36" s="29">
        <v>11.79</v>
      </c>
      <c r="J36" s="29"/>
      <c r="L36" s="28" t="s">
        <v>49</v>
      </c>
      <c r="M36" s="47">
        <f t="shared" si="3"/>
        <v>1.0037261704652922</v>
      </c>
      <c r="N36" s="47">
        <f t="shared" si="5"/>
        <v>0.8402100525131282</v>
      </c>
      <c r="O36" s="47">
        <f t="shared" si="6"/>
        <v>0.8758823519374914</v>
      </c>
      <c r="P36" s="47">
        <f t="shared" si="7"/>
        <v>0.8928043448265466</v>
      </c>
      <c r="Q36" s="47">
        <f t="shared" si="8"/>
        <v>0.6054972862712533</v>
      </c>
      <c r="R36" s="47">
        <f t="shared" si="9"/>
        <v>0.9103930829042958</v>
      </c>
      <c r="S36" s="47"/>
      <c r="T36" s="47">
        <f t="shared" si="10"/>
        <v>0.9798887380878298</v>
      </c>
    </row>
    <row r="37" spans="1:20" ht="15.75">
      <c r="A37" s="28" t="s">
        <v>51</v>
      </c>
      <c r="B37" s="29">
        <v>15.02</v>
      </c>
      <c r="C37" s="29">
        <v>19.21</v>
      </c>
      <c r="D37" s="29">
        <v>19.75</v>
      </c>
      <c r="E37" s="29">
        <v>24.12</v>
      </c>
      <c r="F37" s="29">
        <v>16.13</v>
      </c>
      <c r="G37" s="29">
        <v>16.32</v>
      </c>
      <c r="I37" s="29">
        <v>14</v>
      </c>
      <c r="J37" s="29"/>
      <c r="L37" s="28" t="s">
        <v>51</v>
      </c>
      <c r="M37" s="47">
        <f t="shared" si="3"/>
        <v>0.7691669921475043</v>
      </c>
      <c r="N37" s="47">
        <f t="shared" si="5"/>
        <v>0.6013996992220465</v>
      </c>
      <c r="O37" s="47">
        <f t="shared" si="6"/>
        <v>0.5849563656736968</v>
      </c>
      <c r="P37" s="47">
        <f t="shared" si="7"/>
        <v>0.4789754652593496</v>
      </c>
      <c r="Q37" s="47">
        <f t="shared" si="8"/>
        <v>0.7162360956017058</v>
      </c>
      <c r="R37" s="47">
        <f t="shared" si="9"/>
        <v>0.7078975626259505</v>
      </c>
      <c r="S37" s="47"/>
      <c r="T37" s="47">
        <f t="shared" si="10"/>
        <v>0.8252063015753938</v>
      </c>
    </row>
    <row r="38" spans="1:20" ht="15.75">
      <c r="A38" s="28" t="s">
        <v>52</v>
      </c>
      <c r="B38" s="29">
        <v>24.78</v>
      </c>
      <c r="C38" s="29">
        <v>39.39</v>
      </c>
      <c r="D38" s="29">
        <v>38.33</v>
      </c>
      <c r="F38" s="29">
        <v>30.78</v>
      </c>
      <c r="G38" s="29">
        <v>27.54</v>
      </c>
      <c r="I38" s="29">
        <v>25.15</v>
      </c>
      <c r="J38" s="29"/>
      <c r="L38" s="28" t="s">
        <v>52</v>
      </c>
      <c r="M38" s="47">
        <f t="shared" si="3"/>
        <v>0.4662182494776236</v>
      </c>
      <c r="N38" s="47">
        <f t="shared" si="5"/>
        <v>0.2932949535936916</v>
      </c>
      <c r="O38" s="47">
        <f t="shared" si="6"/>
        <v>0.30140590195814015</v>
      </c>
      <c r="P38" s="47"/>
      <c r="Q38" s="47">
        <f t="shared" si="8"/>
        <v>0.3753374990921219</v>
      </c>
      <c r="R38" s="47">
        <f t="shared" si="9"/>
        <v>0.4194948519264892</v>
      </c>
      <c r="S38" s="47"/>
      <c r="T38" s="47">
        <f t="shared" si="10"/>
        <v>0.45935937264634247</v>
      </c>
    </row>
    <row r="39" spans="1:20" ht="15.75">
      <c r="A39" s="28" t="s">
        <v>53</v>
      </c>
      <c r="B39" s="29">
        <v>39.94</v>
      </c>
      <c r="C39" s="29"/>
      <c r="D39" s="29">
        <v>55.45</v>
      </c>
      <c r="F39" s="29">
        <v>43.08</v>
      </c>
      <c r="G39" s="29">
        <v>37.23</v>
      </c>
      <c r="I39" s="29">
        <v>40.13</v>
      </c>
      <c r="J39" s="29"/>
      <c r="L39" s="28" t="s">
        <v>53</v>
      </c>
      <c r="M39" s="47">
        <f t="shared" si="3"/>
        <v>0.2892560896859167</v>
      </c>
      <c r="N39" s="47"/>
      <c r="O39" s="47">
        <f t="shared" si="6"/>
        <v>0.20834784890992808</v>
      </c>
      <c r="P39" s="47"/>
      <c r="Q39" s="47">
        <f t="shared" si="8"/>
        <v>0.26817289280537404</v>
      </c>
      <c r="R39" s="47">
        <f t="shared" si="9"/>
        <v>0.3103112603291838</v>
      </c>
      <c r="S39" s="47"/>
      <c r="T39" s="47">
        <f t="shared" si="10"/>
        <v>0.2878865741852856</v>
      </c>
    </row>
    <row r="40" spans="1:20" ht="15.75">
      <c r="A40" s="28" t="s">
        <v>54</v>
      </c>
      <c r="B40" s="29">
        <v>17.06</v>
      </c>
      <c r="C40" s="29">
        <v>19.88</v>
      </c>
      <c r="D40" s="29">
        <v>24.09</v>
      </c>
      <c r="F40" s="29">
        <v>20.22</v>
      </c>
      <c r="G40" s="29">
        <v>17.79</v>
      </c>
      <c r="I40" s="29">
        <v>16.54</v>
      </c>
      <c r="J40" s="29"/>
      <c r="L40" s="28" t="s">
        <v>54</v>
      </c>
      <c r="M40" s="47">
        <f t="shared" si="3"/>
        <v>0.6771915722189633</v>
      </c>
      <c r="N40" s="47">
        <f t="shared" si="5"/>
        <v>0.5811311982925309</v>
      </c>
      <c r="O40" s="47">
        <f t="shared" si="6"/>
        <v>0.47957194778146583</v>
      </c>
      <c r="P40" s="47"/>
      <c r="Q40" s="47">
        <f t="shared" si="8"/>
        <v>0.5713594570749512</v>
      </c>
      <c r="R40" s="47">
        <f t="shared" si="9"/>
        <v>0.6494034975860322</v>
      </c>
      <c r="S40" s="47"/>
      <c r="T40" s="47">
        <f t="shared" si="10"/>
        <v>0.6984817546587372</v>
      </c>
    </row>
    <row r="41" spans="1:20" ht="15.75">
      <c r="A41" s="28" t="s">
        <v>55</v>
      </c>
      <c r="B41" s="29">
        <v>9.68</v>
      </c>
      <c r="C41" s="29">
        <v>21.61</v>
      </c>
      <c r="D41" s="29">
        <v>11.55</v>
      </c>
      <c r="F41" s="29">
        <v>10.75</v>
      </c>
      <c r="G41" s="29">
        <v>10.59</v>
      </c>
      <c r="I41" s="29"/>
      <c r="J41" s="29"/>
      <c r="L41" s="28" t="s">
        <v>55</v>
      </c>
      <c r="M41" s="47">
        <f t="shared" si="3"/>
        <v>1.1934801882288752</v>
      </c>
      <c r="N41" s="47">
        <f t="shared" si="5"/>
        <v>0.53460843230243</v>
      </c>
      <c r="O41" s="47">
        <f t="shared" si="6"/>
        <v>1.0002500625156288</v>
      </c>
      <c r="P41" s="47"/>
      <c r="Q41" s="47">
        <f t="shared" si="8"/>
        <v>1.0746872764702802</v>
      </c>
      <c r="R41" s="47">
        <f t="shared" si="9"/>
        <v>1.0909242891459408</v>
      </c>
      <c r="S41" s="47"/>
      <c r="T41" s="47"/>
    </row>
    <row r="42" spans="1:20" ht="15.75">
      <c r="A42" s="28" t="s">
        <v>56</v>
      </c>
      <c r="B42" s="29">
        <v>22.7</v>
      </c>
      <c r="C42" s="29">
        <v>28.82</v>
      </c>
      <c r="D42" s="29">
        <v>29.54</v>
      </c>
      <c r="F42" s="29">
        <v>22.88</v>
      </c>
      <c r="G42" s="29">
        <v>24.61</v>
      </c>
      <c r="I42" s="29">
        <v>22.95</v>
      </c>
      <c r="J42" s="29"/>
      <c r="L42" s="28" t="s">
        <v>56</v>
      </c>
      <c r="M42" s="47">
        <f t="shared" si="3"/>
        <v>0.5089378071390094</v>
      </c>
      <c r="N42" s="47">
        <f t="shared" si="5"/>
        <v>0.400863574672294</v>
      </c>
      <c r="O42" s="47">
        <f t="shared" si="6"/>
        <v>0.3910930339219875</v>
      </c>
      <c r="P42" s="47"/>
      <c r="Q42" s="47">
        <f t="shared" si="8"/>
        <v>0.5049339257891396</v>
      </c>
      <c r="R42" s="47">
        <f t="shared" si="9"/>
        <v>0.46943877375276366</v>
      </c>
      <c r="S42" s="47"/>
      <c r="T42" s="47">
        <f t="shared" si="10"/>
        <v>0.5033938223117871</v>
      </c>
    </row>
    <row r="43" spans="1:20" ht="15.75">
      <c r="A43" s="28" t="s">
        <v>57</v>
      </c>
      <c r="B43" s="29">
        <v>31.59</v>
      </c>
      <c r="C43" s="29">
        <v>40.35</v>
      </c>
      <c r="D43" s="29">
        <v>45.15</v>
      </c>
      <c r="F43" s="29">
        <v>28.75</v>
      </c>
      <c r="G43" s="29">
        <v>31.56</v>
      </c>
      <c r="I43" s="29">
        <v>29.78</v>
      </c>
      <c r="J43" s="29"/>
      <c r="L43" s="28" t="s">
        <v>57</v>
      </c>
      <c r="M43" s="47">
        <f t="shared" si="3"/>
        <v>0.3657134606538624</v>
      </c>
      <c r="N43" s="47">
        <f t="shared" si="5"/>
        <v>0.2863169323929495</v>
      </c>
      <c r="O43" s="47">
        <f t="shared" si="6"/>
        <v>0.2558779229691144</v>
      </c>
      <c r="P43" s="47"/>
      <c r="Q43" s="47">
        <f t="shared" si="8"/>
        <v>0.40183959033236566</v>
      </c>
      <c r="R43" s="47">
        <f t="shared" si="9"/>
        <v>0.36606109702330525</v>
      </c>
      <c r="S43" s="47"/>
      <c r="T43" s="47">
        <f t="shared" si="10"/>
        <v>0.3879411760260414</v>
      </c>
    </row>
    <row r="44" spans="1:20" ht="15.75">
      <c r="A44" s="28" t="s">
        <v>58</v>
      </c>
      <c r="B44" s="29">
        <v>26.43</v>
      </c>
      <c r="C44" s="29">
        <v>34.58</v>
      </c>
      <c r="D44" s="29">
        <v>27.3</v>
      </c>
      <c r="G44" s="29">
        <v>27.86</v>
      </c>
      <c r="I44" s="29">
        <v>17.93</v>
      </c>
      <c r="J44" s="29"/>
      <c r="L44" s="28" t="s">
        <v>58</v>
      </c>
      <c r="M44" s="47">
        <f t="shared" si="3"/>
        <v>0.4371126833921874</v>
      </c>
      <c r="N44" s="47">
        <f t="shared" si="5"/>
        <v>0.3340916200710096</v>
      </c>
      <c r="O44" s="47">
        <f t="shared" si="6"/>
        <v>0.42318271875661223</v>
      </c>
      <c r="P44" s="47"/>
      <c r="Q44" s="47"/>
      <c r="R44" s="47">
        <f t="shared" si="9"/>
        <v>0.41467653345497174</v>
      </c>
      <c r="S44" s="47"/>
      <c r="T44" s="47">
        <f t="shared" si="10"/>
        <v>0.6443328623566935</v>
      </c>
    </row>
    <row r="45" spans="1:20" ht="15.75">
      <c r="A45" s="28" t="s">
        <v>59</v>
      </c>
      <c r="B45" s="29">
        <v>33.28</v>
      </c>
      <c r="L45" s="28" t="s">
        <v>59</v>
      </c>
      <c r="M45" s="47">
        <f t="shared" si="3"/>
        <v>0.3471420739800334</v>
      </c>
      <c r="N45" s="47"/>
      <c r="O45" s="47"/>
      <c r="P45" s="47"/>
      <c r="Q45" s="47"/>
      <c r="R45" s="47"/>
      <c r="S45" s="47"/>
      <c r="T45" s="47"/>
    </row>
    <row r="46" spans="1:20" ht="15.75">
      <c r="A46" s="28" t="s">
        <v>252</v>
      </c>
      <c r="B46" s="29">
        <v>21.93</v>
      </c>
      <c r="L46" s="28" t="s">
        <v>252</v>
      </c>
      <c r="M46" s="47">
        <f t="shared" si="3"/>
        <v>0.5268074884658237</v>
      </c>
      <c r="N46" s="47"/>
      <c r="O46" s="47"/>
      <c r="P46" s="47"/>
      <c r="Q46" s="47"/>
      <c r="R46" s="47"/>
      <c r="S46" s="47"/>
      <c r="T46" s="47"/>
    </row>
    <row r="47" spans="1:20" ht="15.75">
      <c r="A47" s="28" t="s">
        <v>253</v>
      </c>
      <c r="B47" s="29">
        <v>31.21</v>
      </c>
      <c r="L47" s="28" t="s">
        <v>253</v>
      </c>
      <c r="M47" s="47">
        <f t="shared" si="3"/>
        <v>0.37016623588771264</v>
      </c>
      <c r="N47" s="47"/>
      <c r="O47" s="47"/>
      <c r="P47" s="47"/>
      <c r="Q47" s="47"/>
      <c r="R47" s="47"/>
      <c r="S47" s="47"/>
      <c r="T47" s="47"/>
    </row>
    <row r="49" ht="15.75">
      <c r="A49" s="32" t="s">
        <v>327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Jacks</dc:creator>
  <cp:keywords/>
  <dc:description/>
  <cp:lastModifiedBy>Adriana Leticia Arroyo Abad</cp:lastModifiedBy>
  <dcterms:created xsi:type="dcterms:W3CDTF">2001-11-10T18:08:08Z</dcterms:created>
  <dcterms:modified xsi:type="dcterms:W3CDTF">2005-09-13T19:22:51Z</dcterms:modified>
  <cp:category/>
  <cp:version/>
  <cp:contentType/>
  <cp:contentStatus/>
</cp:coreProperties>
</file>